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uy\Downloads\"/>
    </mc:Choice>
  </mc:AlternateContent>
  <xr:revisionPtr revIDLastSave="0" documentId="13_ncr:1_{958709B8-E24F-48DF-AADC-D8194FDC0A4A}" xr6:coauthVersionLast="46" xr6:coauthVersionMax="47" xr10:uidLastSave="{00000000-0000-0000-0000-000000000000}"/>
  <bookViews>
    <workbookView xWindow="-110" yWindow="-110" windowWidth="19420" windowHeight="10300" firstSheet="1" activeTab="5" xr2:uid="{0DAEDD4B-2FF9-4F29-BCE8-4E803EC4562E}"/>
  </bookViews>
  <sheets>
    <sheet name="Matriks Evaluasi" sheetId="1" r:id="rId1"/>
    <sheet name="Normalisasi" sheetId="2" r:id="rId2"/>
    <sheet name="Normalisasi Terbobot" sheetId="3" r:id="rId3"/>
    <sheet name="Solusi Ideal" sheetId="4" r:id="rId4"/>
    <sheet name="Jarak Solusi Ideal" sheetId="5" r:id="rId5"/>
    <sheet name="Nilai Preferensi" sheetId="6" r:id="rId6"/>
    <sheet name="Perangkingan" sheetId="7" r:id="rId7"/>
    <sheet name="Sheet1" sheetId="8" state="hidden" r:id="rId8"/>
  </sheets>
  <definedNames>
    <definedName name="_xlnm._FilterDatabase" localSheetId="6" hidden="1">Perangkingan!$B$6:$E$6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6" l="1"/>
  <c r="C9" i="5"/>
  <c r="E20" i="4"/>
  <c r="E19" i="4"/>
  <c r="E16" i="4"/>
  <c r="E15" i="4"/>
  <c r="E12" i="4"/>
  <c r="E11" i="4"/>
  <c r="E8" i="4"/>
  <c r="E7" i="4"/>
  <c r="C16" i="3"/>
  <c r="E26" i="2" l="1"/>
  <c r="E45" i="2" s="1"/>
  <c r="F9" i="3"/>
  <c r="E9" i="3"/>
  <c r="D9" i="3"/>
  <c r="C9" i="3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F45" i="2" s="1"/>
  <c r="D26" i="2"/>
  <c r="D45" i="2" s="1"/>
  <c r="C26" i="2"/>
  <c r="C45" i="2" s="1"/>
  <c r="D64" i="2" l="1"/>
  <c r="D29" i="3" s="1"/>
  <c r="D62" i="2"/>
  <c r="D27" i="3" s="1"/>
  <c r="D60" i="2"/>
  <c r="D25" i="3" s="1"/>
  <c r="D58" i="2"/>
  <c r="D23" i="3" s="1"/>
  <c r="D56" i="2"/>
  <c r="D21" i="3" s="1"/>
  <c r="D54" i="2"/>
  <c r="D19" i="3" s="1"/>
  <c r="D52" i="2"/>
  <c r="D17" i="3" s="1"/>
  <c r="D65" i="2"/>
  <c r="D30" i="3" s="1"/>
  <c r="D63" i="2"/>
  <c r="D28" i="3" s="1"/>
  <c r="D61" i="2"/>
  <c r="D26" i="3" s="1"/>
  <c r="D59" i="2"/>
  <c r="D24" i="3" s="1"/>
  <c r="D57" i="2"/>
  <c r="D22" i="3" s="1"/>
  <c r="D55" i="2"/>
  <c r="D20" i="3" s="1"/>
  <c r="D53" i="2"/>
  <c r="D18" i="3" s="1"/>
  <c r="D51" i="2"/>
  <c r="D16" i="3" s="1"/>
  <c r="C64" i="2"/>
  <c r="C29" i="3" s="1"/>
  <c r="C62" i="2"/>
  <c r="C27" i="3" s="1"/>
  <c r="C60" i="2"/>
  <c r="C25" i="3" s="1"/>
  <c r="C58" i="2"/>
  <c r="C23" i="3" s="1"/>
  <c r="C56" i="2"/>
  <c r="C21" i="3" s="1"/>
  <c r="C54" i="2"/>
  <c r="C19" i="3" s="1"/>
  <c r="C52" i="2"/>
  <c r="C17" i="3" s="1"/>
  <c r="C65" i="2"/>
  <c r="C30" i="3" s="1"/>
  <c r="C63" i="2"/>
  <c r="C28" i="3" s="1"/>
  <c r="C61" i="2"/>
  <c r="C26" i="3" s="1"/>
  <c r="C59" i="2"/>
  <c r="C24" i="3" s="1"/>
  <c r="C57" i="2"/>
  <c r="C22" i="3" s="1"/>
  <c r="C55" i="2"/>
  <c r="C20" i="3" s="1"/>
  <c r="C53" i="2"/>
  <c r="C18" i="3" s="1"/>
  <c r="C51" i="2"/>
  <c r="F64" i="2"/>
  <c r="F29" i="3" s="1"/>
  <c r="F62" i="2"/>
  <c r="F27" i="3" s="1"/>
  <c r="F60" i="2"/>
  <c r="F25" i="3" s="1"/>
  <c r="F58" i="2"/>
  <c r="F23" i="3" s="1"/>
  <c r="F56" i="2"/>
  <c r="F21" i="3" s="1"/>
  <c r="F54" i="2"/>
  <c r="F19" i="3" s="1"/>
  <c r="F52" i="2"/>
  <c r="F17" i="3" s="1"/>
  <c r="F65" i="2"/>
  <c r="F30" i="3" s="1"/>
  <c r="F57" i="2"/>
  <c r="F22" i="3" s="1"/>
  <c r="F63" i="2"/>
  <c r="F28" i="3" s="1"/>
  <c r="F61" i="2"/>
  <c r="F26" i="3" s="1"/>
  <c r="F59" i="2"/>
  <c r="F24" i="3" s="1"/>
  <c r="F55" i="2"/>
  <c r="F20" i="3" s="1"/>
  <c r="F53" i="2"/>
  <c r="F18" i="3" s="1"/>
  <c r="F51" i="2"/>
  <c r="F16" i="3" s="1"/>
  <c r="E64" i="2"/>
  <c r="E29" i="3" s="1"/>
  <c r="E62" i="2"/>
  <c r="E27" i="3" s="1"/>
  <c r="E60" i="2"/>
  <c r="E25" i="3" s="1"/>
  <c r="E58" i="2"/>
  <c r="E23" i="3" s="1"/>
  <c r="E56" i="2"/>
  <c r="E21" i="3" s="1"/>
  <c r="E54" i="2"/>
  <c r="E19" i="3" s="1"/>
  <c r="E52" i="2"/>
  <c r="E17" i="3" s="1"/>
  <c r="E65" i="2"/>
  <c r="E30" i="3" s="1"/>
  <c r="E63" i="2"/>
  <c r="E28" i="3" s="1"/>
  <c r="E61" i="2"/>
  <c r="E26" i="3" s="1"/>
  <c r="E59" i="2"/>
  <c r="E24" i="3" s="1"/>
  <c r="E57" i="2"/>
  <c r="E22" i="3" s="1"/>
  <c r="E55" i="2"/>
  <c r="E20" i="3" s="1"/>
  <c r="E53" i="2"/>
  <c r="E18" i="3" s="1"/>
  <c r="E51" i="2"/>
  <c r="E16" i="3" s="1"/>
  <c r="C23" i="5" l="1"/>
  <c r="C42" i="5"/>
  <c r="E37" i="5"/>
  <c r="E18" i="5"/>
  <c r="F39" i="5"/>
  <c r="F20" i="5"/>
  <c r="C21" i="5"/>
  <c r="C40" i="5"/>
  <c r="E19" i="5"/>
  <c r="E38" i="5"/>
  <c r="D9" i="5"/>
  <c r="D28" i="5"/>
  <c r="E41" i="5"/>
  <c r="E22" i="5"/>
  <c r="C29" i="5"/>
  <c r="C10" i="5"/>
  <c r="E23" i="5"/>
  <c r="E42" i="5"/>
  <c r="C11" i="5"/>
  <c r="C30" i="5"/>
  <c r="D33" i="5"/>
  <c r="D14" i="5"/>
  <c r="C13" i="5"/>
  <c r="C32" i="5"/>
  <c r="D35" i="5"/>
  <c r="D16" i="5"/>
  <c r="E11" i="5"/>
  <c r="E30" i="5"/>
  <c r="E31" i="5"/>
  <c r="E12" i="5"/>
  <c r="F13" i="5"/>
  <c r="F32" i="5"/>
  <c r="F33" i="5"/>
  <c r="F14" i="5"/>
  <c r="C15" i="5"/>
  <c r="C34" i="5"/>
  <c r="C35" i="5"/>
  <c r="C16" i="5"/>
  <c r="D17" i="5"/>
  <c r="D36" i="5"/>
  <c r="D37" i="5"/>
  <c r="D18" i="5"/>
  <c r="E17" i="5"/>
  <c r="E36" i="5"/>
  <c r="F21" i="5"/>
  <c r="F40" i="5"/>
  <c r="D23" i="5"/>
  <c r="D42" i="5"/>
  <c r="E39" i="5"/>
  <c r="E20" i="5"/>
  <c r="F41" i="5"/>
  <c r="F22" i="5"/>
  <c r="E21" i="5"/>
  <c r="E40" i="5"/>
  <c r="F23" i="5"/>
  <c r="F42" i="5"/>
  <c r="D11" i="5"/>
  <c r="D30" i="5"/>
  <c r="F29" i="5"/>
  <c r="F10" i="5"/>
  <c r="C31" i="5"/>
  <c r="C12" i="5"/>
  <c r="C50" i="5" s="1"/>
  <c r="E9" i="5"/>
  <c r="E28" i="5"/>
  <c r="F11" i="5"/>
  <c r="F30" i="5"/>
  <c r="D15" i="5"/>
  <c r="D34" i="5"/>
  <c r="E13" i="5"/>
  <c r="E32" i="5"/>
  <c r="E33" i="5"/>
  <c r="E14" i="5"/>
  <c r="F17" i="5"/>
  <c r="F36" i="5"/>
  <c r="F35" i="5"/>
  <c r="F16" i="5"/>
  <c r="C17" i="5"/>
  <c r="C36" i="5"/>
  <c r="C37" i="5"/>
  <c r="C18" i="5"/>
  <c r="D19" i="5"/>
  <c r="D38" i="5"/>
  <c r="D39" i="5"/>
  <c r="D20" i="5"/>
  <c r="C41" i="5"/>
  <c r="C22" i="5"/>
  <c r="F15" i="5"/>
  <c r="F34" i="5"/>
  <c r="D29" i="5"/>
  <c r="D10" i="5"/>
  <c r="C28" i="5"/>
  <c r="D31" i="5"/>
  <c r="D12" i="5"/>
  <c r="F9" i="5"/>
  <c r="F28" i="5"/>
  <c r="D13" i="5"/>
  <c r="D32" i="5"/>
  <c r="E29" i="5"/>
  <c r="E10" i="5"/>
  <c r="F31" i="5"/>
  <c r="F12" i="5"/>
  <c r="C33" i="5"/>
  <c r="C14" i="5"/>
  <c r="C52" i="5" s="1"/>
  <c r="E15" i="5"/>
  <c r="E34" i="5"/>
  <c r="E35" i="5"/>
  <c r="E16" i="5"/>
  <c r="F19" i="5"/>
  <c r="F38" i="5"/>
  <c r="F37" i="5"/>
  <c r="F18" i="5"/>
  <c r="C19" i="5"/>
  <c r="C38" i="5"/>
  <c r="C39" i="5"/>
  <c r="C20" i="5"/>
  <c r="D21" i="5"/>
  <c r="D40" i="5"/>
  <c r="D41" i="5"/>
  <c r="D22" i="5"/>
  <c r="C47" i="5" l="1"/>
  <c r="D52" i="5"/>
  <c r="C12" i="6" s="1"/>
  <c r="E19" i="7" s="1"/>
  <c r="D50" i="5"/>
  <c r="C59" i="5"/>
  <c r="D49" i="5"/>
  <c r="C53" i="5"/>
  <c r="C49" i="5"/>
  <c r="C58" i="5"/>
  <c r="C56" i="5"/>
  <c r="C54" i="5"/>
  <c r="C10" i="6"/>
  <c r="D57" i="5"/>
  <c r="D47" i="5"/>
  <c r="C60" i="5"/>
  <c r="D55" i="5"/>
  <c r="D51" i="5"/>
  <c r="C48" i="5"/>
  <c r="D61" i="5"/>
  <c r="D59" i="5"/>
  <c r="D54" i="5"/>
  <c r="D53" i="5"/>
  <c r="D58" i="5"/>
  <c r="D56" i="5"/>
  <c r="C57" i="5"/>
  <c r="D60" i="5"/>
  <c r="C55" i="5"/>
  <c r="C51" i="5"/>
  <c r="D48" i="5"/>
  <c r="C61" i="5"/>
  <c r="C19" i="6" l="1"/>
  <c r="C8" i="6"/>
  <c r="C13" i="6"/>
  <c r="C21" i="6"/>
  <c r="C20" i="6"/>
  <c r="C11" i="6"/>
  <c r="E17" i="7" s="1"/>
  <c r="C16" i="6"/>
  <c r="C15" i="6"/>
  <c r="C18" i="6"/>
  <c r="E10" i="7" s="1"/>
  <c r="C9" i="6"/>
  <c r="C14" i="6"/>
  <c r="E14" i="7" s="1"/>
  <c r="C17" i="6"/>
  <c r="E8" i="7" l="1"/>
  <c r="E16" i="7"/>
  <c r="E21" i="7"/>
  <c r="E7" i="7"/>
  <c r="E13" i="7"/>
  <c r="E11" i="7"/>
  <c r="E9" i="7"/>
  <c r="E20" i="7"/>
  <c r="E15" i="7"/>
  <c r="E12" i="7"/>
  <c r="E18" i="7"/>
</calcChain>
</file>

<file path=xl/sharedStrings.xml><?xml version="1.0" encoding="utf-8"?>
<sst xmlns="http://schemas.openxmlformats.org/spreadsheetml/2006/main" count="322" uniqueCount="103">
  <si>
    <t>Contoh data alternatif untuk masing-masing kriteria</t>
  </si>
  <si>
    <t>Nama Alternatif</t>
  </si>
  <si>
    <t>Lama Tunggakan</t>
  </si>
  <si>
    <t>Riwayat Pembayaran</t>
  </si>
  <si>
    <t>Jumlah Pemakaian Air</t>
  </si>
  <si>
    <t>Nabillah</t>
  </si>
  <si>
    <t>Fero</t>
  </si>
  <si>
    <t>Setiawan</t>
  </si>
  <si>
    <t>Nando</t>
  </si>
  <si>
    <t>Lila</t>
  </si>
  <si>
    <t>Pinat</t>
  </si>
  <si>
    <t>Luci</t>
  </si>
  <si>
    <t>Awan</t>
  </si>
  <si>
    <t>Hendra</t>
  </si>
  <si>
    <t>Oca</t>
  </si>
  <si>
    <t>Popi</t>
  </si>
  <si>
    <t>Dinda</t>
  </si>
  <si>
    <t>Lulu</t>
  </si>
  <si>
    <t>Simo</t>
  </si>
  <si>
    <t>Rita</t>
  </si>
  <si>
    <t>Kode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</si>
  <si>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</si>
  <si>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</si>
  <si>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</si>
  <si>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</si>
  <si>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</si>
  <si>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</si>
  <si>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</si>
  <si>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</si>
  <si>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</si>
  <si>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</si>
  <si>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</si>
  <si>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</si>
  <si>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</si>
  <si>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</si>
  <si>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</si>
  <si>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 xml:space="preserve">DATA KRITERIA ADA 4 </t>
  </si>
  <si>
    <t>Kriteria</t>
  </si>
  <si>
    <t>Atribut</t>
  </si>
  <si>
    <t>Bobot</t>
  </si>
  <si>
    <t>B1</t>
  </si>
  <si>
    <t>B2</t>
  </si>
  <si>
    <t>B3</t>
  </si>
  <si>
    <t>B4</t>
  </si>
  <si>
    <t>Kuantitatif</t>
  </si>
  <si>
    <t>Kualitatif</t>
  </si>
  <si>
    <t>Skala Nilai</t>
  </si>
  <si>
    <t>Range</t>
  </si>
  <si>
    <t>1-2 Bulan</t>
  </si>
  <si>
    <t>2-3 Bulan</t>
  </si>
  <si>
    <t>Sangat Baik (Tepat waktu)</t>
  </si>
  <si>
    <t>Baik (Kadang terlambat)</t>
  </si>
  <si>
    <t>Cukup (Sering terlambat)</t>
  </si>
  <si>
    <t>sangat buruk (Jarang membayar)</t>
  </si>
  <si>
    <t xml:space="preserve">Jumlah Pemakaian Air </t>
  </si>
  <si>
    <t>0 m3</t>
  </si>
  <si>
    <t>10-15 m3</t>
  </si>
  <si>
    <t>&gt;15 m3</t>
  </si>
  <si>
    <t xml:space="preserve"> 1 Bulan</t>
  </si>
  <si>
    <t>3 Bulan</t>
  </si>
  <si>
    <t>Status</t>
  </si>
  <si>
    <t>Menunggak</t>
  </si>
  <si>
    <t>Tidak Menunggak</t>
  </si>
  <si>
    <t>2. Normalisasi</t>
  </si>
  <si>
    <t>Langkah 1</t>
  </si>
  <si>
    <t>Langkah 2</t>
  </si>
  <si>
    <t>Tahap pertama normalisasi adalah mengkuadratkan masing-masing nilai matriks </t>
  </si>
  <si>
    <t>Tahap kedua normalisasi adalah mencari akar dari total nilai kuadrat setiap kriteria.</t>
  </si>
  <si>
    <t>Hasil</t>
  </si>
  <si>
    <t>Tahap ketiga normalisasi adalah membagi setiap elemen matriks </t>
  </si>
  <si>
    <t>3. Normalisasi terbobot</t>
  </si>
  <si>
    <t>Tahap pertama dalam menghitung normalisasi terbobot adalah dengan membagi masing-masing bobot kriteria dengan total bobot kriteria</t>
  </si>
  <si>
    <t>Perhitungan</t>
  </si>
  <si>
    <t>Tahap kedua adalah mengalikan matriks normalisasi dengan bobot normal di atas.</t>
  </si>
  <si>
    <t>4. Solusi ideal</t>
  </si>
  <si>
    <t>Perhitungan solusi ideal sesuai dengan atribut masing-masing kriteria yaitu:</t>
  </si>
  <si>
    <t>1. Kriteria Besar Tunggakan</t>
  </si>
  <si>
    <t>Solusi Ideal Positif = Max</t>
  </si>
  <si>
    <t>Solusi Ideal Negatif = Min</t>
  </si>
  <si>
    <t>2. Kriteria Lama Tunggakan</t>
  </si>
  <si>
    <t>3. Kriteria Riwayat Pembayaran</t>
  </si>
  <si>
    <t>4. Kriteria Jumlah Pemakaian Air</t>
  </si>
  <si>
    <t>5. Jarak solusi ideal</t>
  </si>
  <si>
    <t>Tahap pertama dalam menghitung jarak solusi ideal adalah dengan mengkuadratkan selisih matriks normalisasi terbobot dengan solusi ideal positif dan negatif:</t>
  </si>
  <si>
    <t>Jarak Solusi Ideal Positif</t>
  </si>
  <si>
    <t>Jarak Solusi Ideal Negatif</t>
  </si>
  <si>
    <t>Tahap kedua adalah dalam menghitung jarak solusi ideal adalah mengakarkan total nilai tabel di atas (positif dan negatif) untuk setiap alternatif. Hasil dan perhitungannya bisa dilihat di tabel berikut:</t>
  </si>
  <si>
    <t>Positif</t>
  </si>
  <si>
    <t>Negatif</t>
  </si>
  <si>
    <t>6. Nilai Preferensi</t>
  </si>
  <si>
    <t>Perhitungan nilai preferensi berdasarkan jarak solusi ideal positif dan negatif, yaitu:</t>
  </si>
  <si>
    <t>7. Perangkingan</t>
  </si>
  <si>
    <t>Perangkingan berdasarkan nilai preferensi yang terbesar.</t>
  </si>
  <si>
    <t>Rank</t>
  </si>
  <si>
    <t>Nama</t>
  </si>
  <si>
    <t>Preferensi</t>
  </si>
  <si>
    <t>(B1) 
Status</t>
  </si>
  <si>
    <t>(B2) 
Lama Tunggakan</t>
  </si>
  <si>
    <t>(B3)
Riwayat Pembayaran</t>
  </si>
  <si>
    <t>(B4) 
Jumlah Pemakaian Air</t>
  </si>
  <si>
    <t>4 / (2+4+2+1)</t>
  </si>
  <si>
    <t>2 / (2+4+2+1)</t>
  </si>
  <si>
    <t>1 / (2+4+2+1)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</si>
</sst>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8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1" applyFont="1"/>
    <xf numFmtId="0" fontId="4" fillId="0" borderId="0" xfId="1" applyFont="1"/>
    <xf numFmtId="0" fontId="1" fillId="0" borderId="0" xfId="1"/>
    <xf numFmtId="0" fontId="2" fillId="2" borderId="8" xfId="0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1" applyFont="1"/>
    <xf numFmtId="0" fontId="9" fillId="0" borderId="0" xfId="1" applyFont="1"/>
    <xf numFmtId="0" fontId="7" fillId="2" borderId="8" xfId="1" applyFont="1" applyFill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0" fontId="1" fillId="0" borderId="8" xfId="1" applyBorder="1"/>
    <xf numFmtId="0" fontId="10" fillId="0" borderId="0" xfId="1" applyFont="1"/>
    <xf numFmtId="0" fontId="7" fillId="3" borderId="8" xfId="1" applyFont="1" applyFill="1" applyBorder="1" applyAlignment="1">
      <alignment horizontal="center"/>
    </xf>
    <xf numFmtId="0" fontId="11" fillId="0" borderId="0" xfId="1" applyFont="1"/>
    <xf numFmtId="0" fontId="3" fillId="2" borderId="8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9" xfId="1" applyFont="1" applyBorder="1" applyAlignment="1">
      <alignment horizontal="center"/>
    </xf>
    <xf numFmtId="0" fontId="7" fillId="4" borderId="10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5266B9E9-6CD3-4B5F-AE5C-735F3A4D97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918030</xdr:colOff>
      <xdr:row>20</xdr:row>
      <xdr:rowOff>154214</xdr:rowOff>
    </xdr:from>
    <xdr:to>
      <xdr:col>6</xdr:col>
      <xdr:colOff>54271</xdr:colOff>
      <xdr:row>22</xdr:row>
      <xdr:rowOff>199570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376684-3CFB-4E54-8761-7299DEB2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480" y="4319814"/>
          <a:ext cx="495141" cy="45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241639</xdr:colOff>
      <xdr:row>47</xdr:row>
      <xdr:rowOff>0</xdr:rowOff>
    </xdr:from>
    <xdr:to>
      <xdr:col>5</xdr:col>
      <xdr:colOff>595820</xdr:colOff>
      <xdr:row>48</xdr:row>
      <xdr:rowOff>3628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46E35B-4B8E-41E8-9297-09150B9B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8089" y="9658350"/>
          <a:ext cx="354181" cy="200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871E-FA65-4158-8F7D-A8D4C323A962}">
  <dimension ref="A1:Q22"/>
  <sheetViews>
    <sheetView topLeftCell="B1" zoomScale="69" workbookViewId="0">
      <selection activeCell="E20" sqref="E20"/>
    </sheetView>
  </sheetViews>
  <sheetFormatPr defaultRowHeight="14.5" x14ac:dyDescent="0.35"/>
  <cols>
    <col min="1" max="1" width="14.81640625" customWidth="1"/>
    <col min="2" max="2" width="17.81640625" customWidth="1"/>
    <col min="3" max="3" width="21.1796875" customWidth="1"/>
    <col min="4" max="4" width="21.7265625" customWidth="1"/>
    <col min="5" max="5" width="23.36328125" customWidth="1"/>
    <col min="6" max="6" width="21.81640625" customWidth="1"/>
    <col min="10" max="10" width="27" customWidth="1"/>
    <col min="11" max="11" width="11.26953125" customWidth="1"/>
    <col min="15" max="15" width="18.1796875" customWidth="1"/>
    <col min="16" max="16" width="30.7265625" customWidth="1"/>
    <col min="17" max="17" width="13.453125" customWidth="1"/>
    <col min="18" max="18" width="7.08984375" customWidth="1"/>
  </cols>
  <sheetData>
    <row r="1" spans="1:17" ht="26" customHeight="1" x14ac:dyDescent="0.35">
      <c r="A1" s="50" t="s">
        <v>0</v>
      </c>
      <c r="B1" s="50"/>
      <c r="C1" s="50"/>
      <c r="D1" s="50"/>
      <c r="E1" s="50"/>
      <c r="F1" s="50"/>
      <c r="G1" s="50"/>
      <c r="I1" s="51" t="s">
        <v>36</v>
      </c>
      <c r="J1" s="51"/>
      <c r="K1" s="51"/>
      <c r="L1" s="51"/>
      <c r="O1" s="51" t="s">
        <v>46</v>
      </c>
      <c r="P1" s="51"/>
      <c r="Q1" s="51"/>
    </row>
    <row r="2" spans="1:17" ht="15" thickBot="1" x14ac:dyDescent="0.4"/>
    <row r="3" spans="1:17" ht="21" customHeight="1" thickBot="1" x14ac:dyDescent="0.4">
      <c r="A3" s="3" t="s">
        <v>20</v>
      </c>
      <c r="B3" s="3" t="s">
        <v>1</v>
      </c>
      <c r="C3" s="4" t="s">
        <v>60</v>
      </c>
      <c r="D3" s="3" t="s">
        <v>2</v>
      </c>
      <c r="E3" s="3" t="s">
        <v>3</v>
      </c>
      <c r="F3" s="4" t="s">
        <v>4</v>
      </c>
      <c r="I3" s="12" t="s">
        <v>20</v>
      </c>
      <c r="J3" s="12" t="s">
        <v>37</v>
      </c>
      <c r="K3" s="12" t="s">
        <v>38</v>
      </c>
      <c r="L3" s="2" t="s">
        <v>39</v>
      </c>
      <c r="O3" s="3" t="s">
        <v>37</v>
      </c>
      <c r="P3" s="14" t="s">
        <v>47</v>
      </c>
      <c r="Q3" s="4" t="s">
        <v>46</v>
      </c>
    </row>
    <row r="4" spans="1:17" ht="15" thickBot="1" x14ac:dyDescent="0.4">
      <c r="A4" s="8" t="s">
        <v>21</v>
      </c>
      <c r="B4" s="8" t="s">
        <v>5</v>
      </c>
      <c r="C4" s="9">
        <v>1</v>
      </c>
      <c r="D4" s="8">
        <v>4</v>
      </c>
      <c r="E4" s="8">
        <v>3</v>
      </c>
      <c r="F4" s="9">
        <v>2</v>
      </c>
      <c r="I4" s="5" t="s">
        <v>40</v>
      </c>
      <c r="J4" s="7" t="s">
        <v>60</v>
      </c>
      <c r="K4" s="8" t="s">
        <v>44</v>
      </c>
      <c r="L4" s="10">
        <v>2</v>
      </c>
      <c r="O4" s="47" t="s">
        <v>60</v>
      </c>
      <c r="P4" s="8" t="s">
        <v>62</v>
      </c>
      <c r="Q4" s="9">
        <v>1</v>
      </c>
    </row>
    <row r="5" spans="1:17" ht="15" thickBot="1" x14ac:dyDescent="0.4">
      <c r="A5" s="8" t="s">
        <v>22</v>
      </c>
      <c r="B5" s="8" t="s">
        <v>6</v>
      </c>
      <c r="C5" s="9">
        <v>1</v>
      </c>
      <c r="D5" s="8">
        <v>1</v>
      </c>
      <c r="E5" s="8">
        <v>3</v>
      </c>
      <c r="F5" s="9">
        <v>2</v>
      </c>
      <c r="I5" s="8" t="s">
        <v>41</v>
      </c>
      <c r="J5" s="8" t="s">
        <v>2</v>
      </c>
      <c r="K5" s="5" t="s">
        <v>44</v>
      </c>
      <c r="L5" s="9">
        <v>4</v>
      </c>
      <c r="O5" s="49"/>
      <c r="P5" s="5" t="s">
        <v>61</v>
      </c>
      <c r="Q5" s="10">
        <v>2</v>
      </c>
    </row>
    <row r="6" spans="1:17" ht="15" thickBot="1" x14ac:dyDescent="0.4">
      <c r="A6" s="8" t="s">
        <v>23</v>
      </c>
      <c r="B6" s="8" t="s">
        <v>7</v>
      </c>
      <c r="C6" s="9">
        <v>1</v>
      </c>
      <c r="D6" s="8">
        <v>4</v>
      </c>
      <c r="E6" s="8">
        <v>4</v>
      </c>
      <c r="F6" s="9">
        <v>2</v>
      </c>
      <c r="I6" s="5" t="s">
        <v>42</v>
      </c>
      <c r="J6" s="5" t="s">
        <v>3</v>
      </c>
      <c r="K6" s="8" t="s">
        <v>45</v>
      </c>
      <c r="L6" s="10">
        <v>2</v>
      </c>
      <c r="O6" s="1" t="s">
        <v>37</v>
      </c>
      <c r="P6" s="15" t="s">
        <v>47</v>
      </c>
      <c r="Q6" s="2" t="s">
        <v>46</v>
      </c>
    </row>
    <row r="7" spans="1:17" ht="15" thickBot="1" x14ac:dyDescent="0.4">
      <c r="A7" s="8" t="s">
        <v>24</v>
      </c>
      <c r="B7" s="8" t="s">
        <v>8</v>
      </c>
      <c r="C7" s="9">
        <v>2</v>
      </c>
      <c r="D7" s="8">
        <v>2</v>
      </c>
      <c r="E7" s="8">
        <v>3</v>
      </c>
      <c r="F7" s="9">
        <v>1</v>
      </c>
      <c r="I7" s="8" t="s">
        <v>43</v>
      </c>
      <c r="J7" s="8" t="s">
        <v>4</v>
      </c>
      <c r="K7" s="8" t="s">
        <v>44</v>
      </c>
      <c r="L7" s="9">
        <v>1</v>
      </c>
      <c r="O7" s="47" t="s">
        <v>2</v>
      </c>
      <c r="P7" s="16" t="s">
        <v>58</v>
      </c>
      <c r="Q7" s="16">
        <v>1</v>
      </c>
    </row>
    <row r="8" spans="1:17" ht="15" thickBot="1" x14ac:dyDescent="0.4">
      <c r="A8" s="8" t="s">
        <v>25</v>
      </c>
      <c r="B8" s="8" t="s">
        <v>9</v>
      </c>
      <c r="C8" s="9">
        <v>1</v>
      </c>
      <c r="D8" s="8">
        <v>3</v>
      </c>
      <c r="E8" s="8">
        <v>2</v>
      </c>
      <c r="F8" s="9">
        <v>1</v>
      </c>
      <c r="O8" s="48"/>
      <c r="P8" s="17" t="s">
        <v>48</v>
      </c>
      <c r="Q8" s="17">
        <v>2</v>
      </c>
    </row>
    <row r="9" spans="1:17" ht="15" thickBot="1" x14ac:dyDescent="0.4">
      <c r="A9" s="8" t="s">
        <v>26</v>
      </c>
      <c r="B9" s="8" t="s">
        <v>10</v>
      </c>
      <c r="C9" s="9">
        <v>2</v>
      </c>
      <c r="D9" s="8">
        <v>2</v>
      </c>
      <c r="E9" s="8">
        <v>2</v>
      </c>
      <c r="F9" s="9">
        <v>1</v>
      </c>
      <c r="O9" s="48"/>
      <c r="P9" s="16" t="s">
        <v>49</v>
      </c>
      <c r="Q9" s="16">
        <v>3</v>
      </c>
    </row>
    <row r="10" spans="1:17" ht="15" thickBot="1" x14ac:dyDescent="0.4">
      <c r="A10" s="8" t="s">
        <v>27</v>
      </c>
      <c r="B10" s="8" t="s">
        <v>11</v>
      </c>
      <c r="C10" s="9">
        <v>2</v>
      </c>
      <c r="D10" s="8">
        <v>2</v>
      </c>
      <c r="E10" s="8">
        <v>3</v>
      </c>
      <c r="F10" s="9">
        <v>2</v>
      </c>
      <c r="O10" s="49"/>
      <c r="P10" s="18" t="s">
        <v>59</v>
      </c>
      <c r="Q10" s="18">
        <v>4</v>
      </c>
    </row>
    <row r="11" spans="1:17" ht="15" thickBot="1" x14ac:dyDescent="0.4">
      <c r="A11" s="8" t="s">
        <v>28</v>
      </c>
      <c r="B11" s="8" t="s">
        <v>12</v>
      </c>
      <c r="C11" s="9">
        <v>2</v>
      </c>
      <c r="D11" s="8">
        <v>3</v>
      </c>
      <c r="E11" s="8">
        <v>1</v>
      </c>
      <c r="F11" s="9">
        <v>2</v>
      </c>
      <c r="O11" s="3" t="s">
        <v>37</v>
      </c>
      <c r="P11" s="1" t="s">
        <v>47</v>
      </c>
      <c r="Q11" s="2" t="s">
        <v>46</v>
      </c>
    </row>
    <row r="12" spans="1:17" ht="15" thickBot="1" x14ac:dyDescent="0.4">
      <c r="A12" s="8" t="s">
        <v>29</v>
      </c>
      <c r="B12" s="8" t="s">
        <v>13</v>
      </c>
      <c r="C12" s="9">
        <v>1</v>
      </c>
      <c r="D12" s="8">
        <v>2</v>
      </c>
      <c r="E12" s="8">
        <v>3</v>
      </c>
      <c r="F12" s="9">
        <v>2</v>
      </c>
      <c r="O12" s="47" t="s">
        <v>3</v>
      </c>
      <c r="P12" s="16" t="s">
        <v>50</v>
      </c>
      <c r="Q12" s="16">
        <v>1</v>
      </c>
    </row>
    <row r="13" spans="1:17" ht="15" thickBot="1" x14ac:dyDescent="0.4">
      <c r="A13" s="8" t="s">
        <v>30</v>
      </c>
      <c r="B13" s="8" t="s">
        <v>14</v>
      </c>
      <c r="C13" s="9">
        <v>2</v>
      </c>
      <c r="D13" s="8">
        <v>3</v>
      </c>
      <c r="E13" s="8">
        <v>2</v>
      </c>
      <c r="F13" s="9">
        <v>2</v>
      </c>
      <c r="O13" s="48"/>
      <c r="P13" s="17" t="s">
        <v>51</v>
      </c>
      <c r="Q13" s="17">
        <v>2</v>
      </c>
    </row>
    <row r="14" spans="1:17" ht="15" thickBot="1" x14ac:dyDescent="0.4">
      <c r="A14" s="8" t="s">
        <v>31</v>
      </c>
      <c r="B14" s="8" t="s">
        <v>15</v>
      </c>
      <c r="C14" s="9">
        <v>2</v>
      </c>
      <c r="D14" s="8">
        <v>3</v>
      </c>
      <c r="E14" s="8">
        <v>4</v>
      </c>
      <c r="F14" s="9">
        <v>2</v>
      </c>
      <c r="O14" s="48"/>
      <c r="P14" s="16" t="s">
        <v>52</v>
      </c>
      <c r="Q14" s="16">
        <v>3</v>
      </c>
    </row>
    <row r="15" spans="1:17" ht="15" thickBot="1" x14ac:dyDescent="0.4">
      <c r="A15" s="5" t="s">
        <v>32</v>
      </c>
      <c r="B15" s="5" t="s">
        <v>16</v>
      </c>
      <c r="C15" s="10">
        <v>1</v>
      </c>
      <c r="D15" s="5">
        <v>3</v>
      </c>
      <c r="E15" s="5">
        <v>2</v>
      </c>
      <c r="F15" s="10">
        <v>2</v>
      </c>
      <c r="O15" s="49"/>
      <c r="P15" s="18" t="s">
        <v>53</v>
      </c>
      <c r="Q15" s="18">
        <v>4</v>
      </c>
    </row>
    <row r="16" spans="1:17" ht="15" thickBot="1" x14ac:dyDescent="0.4">
      <c r="A16" s="8" t="s">
        <v>33</v>
      </c>
      <c r="B16" s="8" t="s">
        <v>17</v>
      </c>
      <c r="C16" s="9">
        <v>2</v>
      </c>
      <c r="D16" s="8">
        <v>3</v>
      </c>
      <c r="E16" s="8">
        <v>3</v>
      </c>
      <c r="F16" s="9">
        <v>2</v>
      </c>
      <c r="O16" s="15" t="s">
        <v>37</v>
      </c>
      <c r="P16" s="19" t="s">
        <v>47</v>
      </c>
      <c r="Q16" s="19" t="s">
        <v>46</v>
      </c>
    </row>
    <row r="17" spans="1:17" ht="15" thickBot="1" x14ac:dyDescent="0.4">
      <c r="A17" s="5" t="s">
        <v>34</v>
      </c>
      <c r="B17" s="5" t="s">
        <v>18</v>
      </c>
      <c r="C17" s="10">
        <v>1</v>
      </c>
      <c r="D17" s="5">
        <v>3</v>
      </c>
      <c r="E17" s="5">
        <v>4</v>
      </c>
      <c r="F17" s="10">
        <v>1</v>
      </c>
      <c r="O17" s="47" t="s">
        <v>54</v>
      </c>
      <c r="P17" s="16" t="s">
        <v>55</v>
      </c>
      <c r="Q17" s="16">
        <v>1</v>
      </c>
    </row>
    <row r="18" spans="1:17" ht="15" thickBot="1" x14ac:dyDescent="0.4">
      <c r="A18" s="8" t="s">
        <v>35</v>
      </c>
      <c r="B18" s="8" t="s">
        <v>19</v>
      </c>
      <c r="C18" s="9">
        <v>1</v>
      </c>
      <c r="D18" s="8">
        <v>1</v>
      </c>
      <c r="E18" s="8">
        <v>2</v>
      </c>
      <c r="F18" s="9">
        <v>1</v>
      </c>
      <c r="O18" s="48"/>
      <c r="P18" s="20" t="s">
        <v>56</v>
      </c>
      <c r="Q18" s="18">
        <v>2</v>
      </c>
    </row>
    <row r="19" spans="1:17" ht="15" thickBot="1" x14ac:dyDescent="0.4">
      <c r="O19" s="49"/>
      <c r="P19" s="6" t="s">
        <v>57</v>
      </c>
      <c r="Q19" s="13">
        <v>3</v>
      </c>
    </row>
    <row r="22" spans="1:17" ht="24" customHeight="1" x14ac:dyDescent="0.35">
      <c r="E22" s="11"/>
      <c r="F22" s="11"/>
    </row>
  </sheetData>
  <mergeCells count="7">
    <mergeCell ref="O12:O15"/>
    <mergeCell ref="O17:O19"/>
    <mergeCell ref="A1:G1"/>
    <mergeCell ref="I1:L1"/>
    <mergeCell ref="O1:Q1"/>
    <mergeCell ref="O7:O10"/>
    <mergeCell ref="O4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9049-E266-4E58-B645-A7BB8743C98C}">
  <dimension ref="B2:M65"/>
  <sheetViews>
    <sheetView topLeftCell="A37" zoomScale="89" zoomScaleNormal="69" workbookViewId="0">
      <selection activeCell="D51" sqref="D51"/>
    </sheetView>
  </sheetViews>
  <sheetFormatPr defaultRowHeight="14.5" x14ac:dyDescent="0.35"/>
  <cols>
    <col min="1" max="2" width="8.7265625" style="24"/>
    <col min="3" max="3" width="15.08984375" style="24" bestFit="1" customWidth="1"/>
    <col min="4" max="4" width="14.90625" style="24" bestFit="1" customWidth="1"/>
    <col min="5" max="5" width="18.6328125" style="24" bestFit="1" customWidth="1"/>
    <col min="6" max="6" width="19.453125" style="24" bestFit="1" customWidth="1"/>
    <col min="7" max="16384" width="8.7265625" style="24"/>
  </cols>
  <sheetData>
    <row r="2" spans="2:6" ht="18.5" x14ac:dyDescent="0.45">
      <c r="B2" s="22" t="s">
        <v>63</v>
      </c>
      <c r="C2" s="23"/>
    </row>
    <row r="3" spans="2:6" ht="18.5" x14ac:dyDescent="0.45">
      <c r="B3" s="22" t="s">
        <v>64</v>
      </c>
      <c r="C3" s="23"/>
    </row>
    <row r="5" spans="2:6" ht="29.5" customHeight="1" thickBot="1" x14ac:dyDescent="0.4">
      <c r="B5" s="25" t="s">
        <v>20</v>
      </c>
      <c r="C5" s="25" t="s">
        <v>96</v>
      </c>
      <c r="D5" s="25" t="s">
        <v>97</v>
      </c>
      <c r="E5" s="25" t="s">
        <v>98</v>
      </c>
      <c r="F5" s="25" t="s">
        <v>99</v>
      </c>
    </row>
    <row r="6" spans="2:6" ht="16" thickBot="1" x14ac:dyDescent="0.4">
      <c r="B6" s="26" t="s">
        <v>21</v>
      </c>
      <c r="C6" s="9">
        <v>1</v>
      </c>
      <c r="D6" s="8">
        <v>4</v>
      </c>
      <c r="E6" s="8">
        <v>3</v>
      </c>
      <c r="F6" s="9">
        <v>2</v>
      </c>
    </row>
    <row r="7" spans="2:6" ht="16" thickBot="1" x14ac:dyDescent="0.4">
      <c r="B7" s="26" t="s">
        <v>22</v>
      </c>
      <c r="C7" s="9">
        <v>1</v>
      </c>
      <c r="D7" s="8">
        <v>1</v>
      </c>
      <c r="E7" s="8">
        <v>3</v>
      </c>
      <c r="F7" s="9">
        <v>2</v>
      </c>
    </row>
    <row r="8" spans="2:6" ht="16" thickBot="1" x14ac:dyDescent="0.4">
      <c r="B8" s="26" t="s">
        <v>23</v>
      </c>
      <c r="C8" s="9">
        <v>1</v>
      </c>
      <c r="D8" s="8">
        <v>4</v>
      </c>
      <c r="E8" s="8">
        <v>4</v>
      </c>
      <c r="F8" s="9">
        <v>2</v>
      </c>
    </row>
    <row r="9" spans="2:6" ht="16" thickBot="1" x14ac:dyDescent="0.4">
      <c r="B9" s="26" t="s">
        <v>24</v>
      </c>
      <c r="C9" s="9">
        <v>2</v>
      </c>
      <c r="D9" s="8">
        <v>2</v>
      </c>
      <c r="E9" s="8">
        <v>3</v>
      </c>
      <c r="F9" s="9">
        <v>1</v>
      </c>
    </row>
    <row r="10" spans="2:6" ht="16" thickBot="1" x14ac:dyDescent="0.4">
      <c r="B10" s="26" t="s">
        <v>25</v>
      </c>
      <c r="C10" s="9">
        <v>1</v>
      </c>
      <c r="D10" s="8">
        <v>3</v>
      </c>
      <c r="E10" s="8">
        <v>2</v>
      </c>
      <c r="F10" s="9">
        <v>1</v>
      </c>
    </row>
    <row r="11" spans="2:6" ht="16" thickBot="1" x14ac:dyDescent="0.4">
      <c r="B11" s="26" t="s">
        <v>26</v>
      </c>
      <c r="C11" s="9">
        <v>2</v>
      </c>
      <c r="D11" s="8">
        <v>2</v>
      </c>
      <c r="E11" s="8">
        <v>2</v>
      </c>
      <c r="F11" s="9">
        <v>1</v>
      </c>
    </row>
    <row r="12" spans="2:6" ht="16" thickBot="1" x14ac:dyDescent="0.4">
      <c r="B12" s="26" t="s">
        <v>27</v>
      </c>
      <c r="C12" s="9">
        <v>2</v>
      </c>
      <c r="D12" s="8">
        <v>2</v>
      </c>
      <c r="E12" s="8">
        <v>3</v>
      </c>
      <c r="F12" s="9">
        <v>2</v>
      </c>
    </row>
    <row r="13" spans="2:6" ht="16" thickBot="1" x14ac:dyDescent="0.4">
      <c r="B13" s="26" t="s">
        <v>28</v>
      </c>
      <c r="C13" s="9">
        <v>2</v>
      </c>
      <c r="D13" s="8">
        <v>3</v>
      </c>
      <c r="E13" s="8">
        <v>1</v>
      </c>
      <c r="F13" s="9">
        <v>2</v>
      </c>
    </row>
    <row r="14" spans="2:6" ht="16" thickBot="1" x14ac:dyDescent="0.4">
      <c r="B14" s="26" t="s">
        <v>29</v>
      </c>
      <c r="C14" s="9">
        <v>1</v>
      </c>
      <c r="D14" s="8">
        <v>2</v>
      </c>
      <c r="E14" s="8">
        <v>3</v>
      </c>
      <c r="F14" s="9">
        <v>2</v>
      </c>
    </row>
    <row r="15" spans="2:6" ht="16" thickBot="1" x14ac:dyDescent="0.4">
      <c r="B15" s="26" t="s">
        <v>30</v>
      </c>
      <c r="C15" s="9">
        <v>2</v>
      </c>
      <c r="D15" s="8">
        <v>3</v>
      </c>
      <c r="E15" s="8">
        <v>2</v>
      </c>
      <c r="F15" s="9">
        <v>2</v>
      </c>
    </row>
    <row r="16" spans="2:6" ht="16" thickBot="1" x14ac:dyDescent="0.4">
      <c r="B16" s="26" t="s">
        <v>31</v>
      </c>
      <c r="C16" s="9">
        <v>2</v>
      </c>
      <c r="D16" s="8">
        <v>3</v>
      </c>
      <c r="E16" s="8">
        <v>4</v>
      </c>
      <c r="F16" s="9">
        <v>2</v>
      </c>
    </row>
    <row r="17" spans="2:6" ht="16" thickBot="1" x14ac:dyDescent="0.4">
      <c r="B17" s="26" t="s">
        <v>32</v>
      </c>
      <c r="C17" s="10">
        <v>1</v>
      </c>
      <c r="D17" s="5">
        <v>3</v>
      </c>
      <c r="E17" s="5">
        <v>2</v>
      </c>
      <c r="F17" s="10">
        <v>2</v>
      </c>
    </row>
    <row r="18" spans="2:6" ht="16" thickBot="1" x14ac:dyDescent="0.4">
      <c r="B18" s="26" t="s">
        <v>33</v>
      </c>
      <c r="C18" s="9">
        <v>2</v>
      </c>
      <c r="D18" s="8">
        <v>3</v>
      </c>
      <c r="E18" s="8">
        <v>3</v>
      </c>
      <c r="F18" s="9">
        <v>2</v>
      </c>
    </row>
    <row r="19" spans="2:6" ht="16" thickBot="1" x14ac:dyDescent="0.4">
      <c r="B19" s="26" t="s">
        <v>34</v>
      </c>
      <c r="C19" s="10">
        <v>1</v>
      </c>
      <c r="D19" s="5">
        <v>3</v>
      </c>
      <c r="E19" s="5">
        <v>4</v>
      </c>
      <c r="F19" s="10">
        <v>1</v>
      </c>
    </row>
    <row r="20" spans="2:6" ht="16" thickBot="1" x14ac:dyDescent="0.4">
      <c r="B20" s="26" t="s">
        <v>35</v>
      </c>
      <c r="C20" s="9">
        <v>1</v>
      </c>
      <c r="D20" s="8">
        <v>1</v>
      </c>
      <c r="E20" s="8">
        <v>2</v>
      </c>
      <c r="F20" s="9">
        <v>1</v>
      </c>
    </row>
    <row r="22" spans="2:6" ht="17.5" x14ac:dyDescent="0.35">
      <c r="B22" s="22" t="s">
        <v>65</v>
      </c>
    </row>
    <row r="23" spans="2:6" ht="15.5" x14ac:dyDescent="0.35">
      <c r="B23" s="28" t="s">
        <v>66</v>
      </c>
    </row>
    <row r="25" spans="2:6" ht="31.5" customHeight="1" x14ac:dyDescent="0.35">
      <c r="B25" s="25" t="s">
        <v>20</v>
      </c>
      <c r="C25" s="25" t="s">
        <v>96</v>
      </c>
      <c r="D25" s="25" t="s">
        <v>97</v>
      </c>
      <c r="E25" s="25" t="s">
        <v>98</v>
      </c>
      <c r="F25" s="25" t="s">
        <v>99</v>
      </c>
    </row>
    <row r="26" spans="2:6" ht="15.5" x14ac:dyDescent="0.35">
      <c r="B26" s="26" t="s">
        <v>21</v>
      </c>
      <c r="C26" s="26">
        <f>POWER(C6,2)</f>
        <v>1</v>
      </c>
      <c r="D26" s="26">
        <f t="shared" ref="C26:F40" si="0">POWER(D6,2)</f>
        <v>16</v>
      </c>
      <c r="E26" s="26">
        <f>POWER(E6,2)</f>
        <v>9</v>
      </c>
      <c r="F26" s="26">
        <f t="shared" si="0"/>
        <v>4</v>
      </c>
    </row>
    <row r="27" spans="2:6" ht="15.5" x14ac:dyDescent="0.35">
      <c r="B27" s="26" t="s">
        <v>22</v>
      </c>
      <c r="C27" s="26">
        <f t="shared" si="0"/>
        <v>1</v>
      </c>
      <c r="D27" s="26">
        <f t="shared" si="0"/>
        <v>1</v>
      </c>
      <c r="E27" s="26">
        <f t="shared" si="0"/>
        <v>9</v>
      </c>
      <c r="F27" s="26">
        <f t="shared" si="0"/>
        <v>4</v>
      </c>
    </row>
    <row r="28" spans="2:6" ht="15.5" x14ac:dyDescent="0.35">
      <c r="B28" s="26" t="s">
        <v>23</v>
      </c>
      <c r="C28" s="26">
        <f t="shared" si="0"/>
        <v>1</v>
      </c>
      <c r="D28" s="26">
        <f t="shared" si="0"/>
        <v>16</v>
      </c>
      <c r="E28" s="26">
        <f t="shared" si="0"/>
        <v>16</v>
      </c>
      <c r="F28" s="26">
        <f t="shared" si="0"/>
        <v>4</v>
      </c>
    </row>
    <row r="29" spans="2:6" ht="15.5" x14ac:dyDescent="0.35">
      <c r="B29" s="26" t="s">
        <v>24</v>
      </c>
      <c r="C29" s="26">
        <f t="shared" si="0"/>
        <v>4</v>
      </c>
      <c r="D29" s="26">
        <f t="shared" si="0"/>
        <v>4</v>
      </c>
      <c r="E29" s="26">
        <f t="shared" si="0"/>
        <v>9</v>
      </c>
      <c r="F29" s="26">
        <f t="shared" si="0"/>
        <v>1</v>
      </c>
    </row>
    <row r="30" spans="2:6" ht="15.5" x14ac:dyDescent="0.35">
      <c r="B30" s="26" t="s">
        <v>25</v>
      </c>
      <c r="C30" s="26">
        <f t="shared" si="0"/>
        <v>1</v>
      </c>
      <c r="D30" s="26">
        <f t="shared" si="0"/>
        <v>9</v>
      </c>
      <c r="E30" s="26">
        <f t="shared" si="0"/>
        <v>4</v>
      </c>
      <c r="F30" s="26">
        <f t="shared" si="0"/>
        <v>1</v>
      </c>
    </row>
    <row r="31" spans="2:6" ht="15.5" x14ac:dyDescent="0.35">
      <c r="B31" s="26" t="s">
        <v>26</v>
      </c>
      <c r="C31" s="26">
        <f t="shared" si="0"/>
        <v>4</v>
      </c>
      <c r="D31" s="26">
        <f t="shared" si="0"/>
        <v>4</v>
      </c>
      <c r="E31" s="26">
        <f t="shared" si="0"/>
        <v>4</v>
      </c>
      <c r="F31" s="26">
        <f t="shared" si="0"/>
        <v>1</v>
      </c>
    </row>
    <row r="32" spans="2:6" ht="15.5" x14ac:dyDescent="0.35">
      <c r="B32" s="26" t="s">
        <v>27</v>
      </c>
      <c r="C32" s="26">
        <f t="shared" si="0"/>
        <v>4</v>
      </c>
      <c r="D32" s="26">
        <f t="shared" si="0"/>
        <v>4</v>
      </c>
      <c r="E32" s="26">
        <f t="shared" si="0"/>
        <v>9</v>
      </c>
      <c r="F32" s="26">
        <f t="shared" si="0"/>
        <v>4</v>
      </c>
    </row>
    <row r="33" spans="2:6" ht="15.5" x14ac:dyDescent="0.35">
      <c r="B33" s="26" t="s">
        <v>28</v>
      </c>
      <c r="C33" s="26">
        <f t="shared" si="0"/>
        <v>4</v>
      </c>
      <c r="D33" s="26">
        <f t="shared" si="0"/>
        <v>9</v>
      </c>
      <c r="E33" s="26">
        <f t="shared" si="0"/>
        <v>1</v>
      </c>
      <c r="F33" s="26">
        <f t="shared" si="0"/>
        <v>4</v>
      </c>
    </row>
    <row r="34" spans="2:6" ht="15.5" x14ac:dyDescent="0.35">
      <c r="B34" s="26" t="s">
        <v>29</v>
      </c>
      <c r="C34" s="26">
        <f t="shared" si="0"/>
        <v>1</v>
      </c>
      <c r="D34" s="26">
        <f t="shared" si="0"/>
        <v>4</v>
      </c>
      <c r="E34" s="26">
        <f t="shared" si="0"/>
        <v>9</v>
      </c>
      <c r="F34" s="26">
        <f t="shared" si="0"/>
        <v>4</v>
      </c>
    </row>
    <row r="35" spans="2:6" ht="15.5" x14ac:dyDescent="0.35">
      <c r="B35" s="26" t="s">
        <v>30</v>
      </c>
      <c r="C35" s="26">
        <f t="shared" si="0"/>
        <v>4</v>
      </c>
      <c r="D35" s="26">
        <f t="shared" si="0"/>
        <v>9</v>
      </c>
      <c r="E35" s="26">
        <f t="shared" si="0"/>
        <v>4</v>
      </c>
      <c r="F35" s="26">
        <f t="shared" si="0"/>
        <v>4</v>
      </c>
    </row>
    <row r="36" spans="2:6" ht="15.5" x14ac:dyDescent="0.35">
      <c r="B36" s="26" t="s">
        <v>31</v>
      </c>
      <c r="C36" s="26">
        <f t="shared" si="0"/>
        <v>4</v>
      </c>
      <c r="D36" s="26">
        <f t="shared" si="0"/>
        <v>9</v>
      </c>
      <c r="E36" s="26">
        <f t="shared" si="0"/>
        <v>16</v>
      </c>
      <c r="F36" s="26">
        <f t="shared" si="0"/>
        <v>4</v>
      </c>
    </row>
    <row r="37" spans="2:6" ht="15.5" x14ac:dyDescent="0.35">
      <c r="B37" s="26" t="s">
        <v>32</v>
      </c>
      <c r="C37" s="26">
        <f t="shared" si="0"/>
        <v>1</v>
      </c>
      <c r="D37" s="26">
        <f t="shared" si="0"/>
        <v>9</v>
      </c>
      <c r="E37" s="26">
        <f t="shared" si="0"/>
        <v>4</v>
      </c>
      <c r="F37" s="26">
        <f t="shared" si="0"/>
        <v>4</v>
      </c>
    </row>
    <row r="38" spans="2:6" ht="15.5" x14ac:dyDescent="0.35">
      <c r="B38" s="26" t="s">
        <v>33</v>
      </c>
      <c r="C38" s="26">
        <f t="shared" si="0"/>
        <v>4</v>
      </c>
      <c r="D38" s="26">
        <f t="shared" si="0"/>
        <v>9</v>
      </c>
      <c r="E38" s="26">
        <f t="shared" si="0"/>
        <v>9</v>
      </c>
      <c r="F38" s="26">
        <f t="shared" si="0"/>
        <v>4</v>
      </c>
    </row>
    <row r="39" spans="2:6" ht="15.5" x14ac:dyDescent="0.35">
      <c r="B39" s="26" t="s">
        <v>34</v>
      </c>
      <c r="C39" s="26">
        <f t="shared" si="0"/>
        <v>1</v>
      </c>
      <c r="D39" s="26">
        <f t="shared" si="0"/>
        <v>9</v>
      </c>
      <c r="E39" s="26">
        <f t="shared" si="0"/>
        <v>16</v>
      </c>
      <c r="F39" s="26">
        <f t="shared" si="0"/>
        <v>1</v>
      </c>
    </row>
    <row r="40" spans="2:6" ht="15.5" x14ac:dyDescent="0.35">
      <c r="B40" s="26" t="s">
        <v>35</v>
      </c>
      <c r="C40" s="26">
        <f t="shared" si="0"/>
        <v>1</v>
      </c>
      <c r="D40" s="26">
        <f t="shared" si="0"/>
        <v>1</v>
      </c>
      <c r="E40" s="26">
        <f t="shared" si="0"/>
        <v>4</v>
      </c>
      <c r="F40" s="26">
        <f t="shared" si="0"/>
        <v>1</v>
      </c>
    </row>
    <row r="42" spans="2:6" ht="15.5" x14ac:dyDescent="0.35">
      <c r="B42" s="29" t="s">
        <v>67</v>
      </c>
    </row>
    <row r="44" spans="2:6" ht="15.5" x14ac:dyDescent="0.35">
      <c r="B44" s="30" t="s">
        <v>20</v>
      </c>
      <c r="C44" s="26" t="s">
        <v>40</v>
      </c>
      <c r="D44" s="26" t="s">
        <v>41</v>
      </c>
      <c r="E44" s="26" t="s">
        <v>42</v>
      </c>
      <c r="F44" s="26" t="s">
        <v>43</v>
      </c>
    </row>
    <row r="45" spans="2:6" ht="15.5" x14ac:dyDescent="0.35">
      <c r="B45" s="30" t="s">
        <v>68</v>
      </c>
      <c r="C45" s="31">
        <f>SQRT(SUM(C26:C40))</f>
        <v>6</v>
      </c>
      <c r="D45" s="31">
        <f>SQRT(SUM(D26:D40))</f>
        <v>10.63014581273465</v>
      </c>
      <c r="E45" s="31">
        <f>SQRT(SUM(E26:E40))</f>
        <v>11.090536506409418</v>
      </c>
      <c r="F45" s="31">
        <f>SQRT(SUM(F26:F40))</f>
        <v>6.7082039324993694</v>
      </c>
    </row>
    <row r="46" spans="2:6" ht="15.5" x14ac:dyDescent="0.35">
      <c r="B46" s="32"/>
      <c r="C46" s="33"/>
      <c r="D46" s="33"/>
      <c r="E46" s="33"/>
      <c r="F46" s="33"/>
    </row>
    <row r="47" spans="2:6" ht="15.5" x14ac:dyDescent="0.35">
      <c r="B47" s="32"/>
    </row>
    <row r="48" spans="2:6" ht="15.5" x14ac:dyDescent="0.35">
      <c r="B48" s="29" t="s">
        <v>69</v>
      </c>
    </row>
    <row r="49" spans="2:13" ht="15.5" x14ac:dyDescent="0.35">
      <c r="B49" s="29"/>
    </row>
    <row r="50" spans="2:13" ht="29" x14ac:dyDescent="0.35">
      <c r="B50" s="25" t="s">
        <v>20</v>
      </c>
      <c r="C50" s="25" t="s">
        <v>96</v>
      </c>
      <c r="D50" s="25" t="s">
        <v>97</v>
      </c>
      <c r="E50" s="25" t="s">
        <v>98</v>
      </c>
      <c r="F50" s="25" t="s">
        <v>99</v>
      </c>
    </row>
    <row r="51" spans="2:13" ht="15.5" x14ac:dyDescent="0.35">
      <c r="B51" s="26" t="s">
        <v>21</v>
      </c>
      <c r="C51" s="31">
        <f>C6/C$45</f>
        <v>0.16666666666666666</v>
      </c>
      <c r="D51" s="31">
        <f t="shared" ref="C51:F65" si="1">D6/D$45</f>
        <v>0.37628834735343891</v>
      </c>
      <c r="E51" s="31">
        <f t="shared" si="1"/>
        <v>0.27050089040022968</v>
      </c>
      <c r="F51" s="31">
        <f t="shared" si="1"/>
        <v>0.29814239699997197</v>
      </c>
      <c r="H51" s="33"/>
      <c r="I51" s="33"/>
      <c r="J51" s="33"/>
      <c r="K51" s="33"/>
      <c r="L51" s="33"/>
      <c r="M51" s="33"/>
    </row>
    <row r="52" spans="2:13" ht="15.5" x14ac:dyDescent="0.35">
      <c r="B52" s="26" t="s">
        <v>22</v>
      </c>
      <c r="C52" s="31">
        <f t="shared" si="1"/>
        <v>0.16666666666666666</v>
      </c>
      <c r="D52" s="31">
        <f t="shared" si="1"/>
        <v>9.4072086838359728E-2</v>
      </c>
      <c r="E52" s="31">
        <f t="shared" si="1"/>
        <v>0.27050089040022968</v>
      </c>
      <c r="F52" s="31">
        <f t="shared" si="1"/>
        <v>0.29814239699997197</v>
      </c>
      <c r="H52" s="33"/>
      <c r="I52" s="33"/>
      <c r="J52" s="33"/>
      <c r="K52" s="33"/>
      <c r="L52" s="33"/>
      <c r="M52" s="33"/>
    </row>
    <row r="53" spans="2:13" ht="15.5" x14ac:dyDescent="0.35">
      <c r="B53" s="26" t="s">
        <v>23</v>
      </c>
      <c r="C53" s="31">
        <f t="shared" si="1"/>
        <v>0.16666666666666666</v>
      </c>
      <c r="D53" s="31">
        <f t="shared" si="1"/>
        <v>0.37628834735343891</v>
      </c>
      <c r="E53" s="31">
        <f t="shared" si="1"/>
        <v>0.36066785386697292</v>
      </c>
      <c r="F53" s="31">
        <f t="shared" si="1"/>
        <v>0.29814239699997197</v>
      </c>
      <c r="H53" s="33"/>
      <c r="I53" s="33"/>
      <c r="J53" s="33"/>
      <c r="K53" s="33"/>
      <c r="L53" s="33"/>
      <c r="M53" s="33"/>
    </row>
    <row r="54" spans="2:13" ht="15.5" x14ac:dyDescent="0.35">
      <c r="B54" s="26" t="s">
        <v>24</v>
      </c>
      <c r="C54" s="31">
        <f t="shared" si="1"/>
        <v>0.33333333333333331</v>
      </c>
      <c r="D54" s="31">
        <f t="shared" si="1"/>
        <v>0.18814417367671946</v>
      </c>
      <c r="E54" s="31">
        <f t="shared" si="1"/>
        <v>0.27050089040022968</v>
      </c>
      <c r="F54" s="31">
        <f t="shared" si="1"/>
        <v>0.14907119849998599</v>
      </c>
      <c r="H54" s="33"/>
      <c r="I54" s="33"/>
      <c r="J54" s="33"/>
      <c r="K54" s="33"/>
      <c r="L54" s="33"/>
      <c r="M54" s="33"/>
    </row>
    <row r="55" spans="2:13" ht="15.5" x14ac:dyDescent="0.35">
      <c r="B55" s="26" t="s">
        <v>25</v>
      </c>
      <c r="C55" s="31">
        <f t="shared" si="1"/>
        <v>0.16666666666666666</v>
      </c>
      <c r="D55" s="31">
        <f t="shared" si="1"/>
        <v>0.2822162605150792</v>
      </c>
      <c r="E55" s="31">
        <f t="shared" si="1"/>
        <v>0.18033392693348646</v>
      </c>
      <c r="F55" s="31">
        <f t="shared" si="1"/>
        <v>0.14907119849998599</v>
      </c>
      <c r="H55" s="33"/>
      <c r="I55" s="33"/>
      <c r="J55" s="33"/>
      <c r="K55" s="33"/>
      <c r="L55" s="33"/>
      <c r="M55" s="33"/>
    </row>
    <row r="56" spans="2:13" ht="15.5" x14ac:dyDescent="0.35">
      <c r="B56" s="26" t="s">
        <v>26</v>
      </c>
      <c r="C56" s="31">
        <f t="shared" si="1"/>
        <v>0.33333333333333331</v>
      </c>
      <c r="D56" s="31">
        <f t="shared" si="1"/>
        <v>0.18814417367671946</v>
      </c>
      <c r="E56" s="31">
        <f t="shared" si="1"/>
        <v>0.18033392693348646</v>
      </c>
      <c r="F56" s="31">
        <f t="shared" si="1"/>
        <v>0.14907119849998599</v>
      </c>
      <c r="H56" s="33"/>
      <c r="I56" s="33"/>
      <c r="J56" s="33"/>
      <c r="K56" s="33"/>
      <c r="L56" s="33"/>
      <c r="M56" s="33"/>
    </row>
    <row r="57" spans="2:13" ht="15.5" x14ac:dyDescent="0.35">
      <c r="B57" s="26" t="s">
        <v>27</v>
      </c>
      <c r="C57" s="31">
        <f t="shared" si="1"/>
        <v>0.33333333333333331</v>
      </c>
      <c r="D57" s="31">
        <f t="shared" si="1"/>
        <v>0.18814417367671946</v>
      </c>
      <c r="E57" s="31">
        <f t="shared" si="1"/>
        <v>0.27050089040022968</v>
      </c>
      <c r="F57" s="31">
        <f t="shared" si="1"/>
        <v>0.29814239699997197</v>
      </c>
      <c r="H57" s="33"/>
      <c r="I57" s="33"/>
      <c r="J57" s="33"/>
      <c r="K57" s="33"/>
      <c r="L57" s="33"/>
      <c r="M57" s="33"/>
    </row>
    <row r="58" spans="2:13" ht="15.5" x14ac:dyDescent="0.35">
      <c r="B58" s="26" t="s">
        <v>28</v>
      </c>
      <c r="C58" s="31">
        <f t="shared" si="1"/>
        <v>0.33333333333333331</v>
      </c>
      <c r="D58" s="31">
        <f t="shared" si="1"/>
        <v>0.2822162605150792</v>
      </c>
      <c r="E58" s="31">
        <f t="shared" si="1"/>
        <v>9.016696346674323E-2</v>
      </c>
      <c r="F58" s="31">
        <f t="shared" si="1"/>
        <v>0.29814239699997197</v>
      </c>
      <c r="H58" s="33"/>
      <c r="I58" s="33"/>
      <c r="J58" s="33"/>
      <c r="K58" s="33"/>
      <c r="L58" s="33"/>
      <c r="M58" s="33"/>
    </row>
    <row r="59" spans="2:13" ht="15.5" x14ac:dyDescent="0.35">
      <c r="B59" s="26" t="s">
        <v>29</v>
      </c>
      <c r="C59" s="31">
        <f t="shared" si="1"/>
        <v>0.16666666666666666</v>
      </c>
      <c r="D59" s="31">
        <f t="shared" si="1"/>
        <v>0.18814417367671946</v>
      </c>
      <c r="E59" s="31">
        <f t="shared" si="1"/>
        <v>0.27050089040022968</v>
      </c>
      <c r="F59" s="31">
        <f t="shared" si="1"/>
        <v>0.29814239699997197</v>
      </c>
      <c r="H59" s="33"/>
      <c r="I59" s="33"/>
      <c r="J59" s="33"/>
      <c r="K59" s="33"/>
      <c r="L59" s="33"/>
      <c r="M59" s="33"/>
    </row>
    <row r="60" spans="2:13" ht="15.5" x14ac:dyDescent="0.35">
      <c r="B60" s="26" t="s">
        <v>30</v>
      </c>
      <c r="C60" s="31">
        <f t="shared" si="1"/>
        <v>0.33333333333333331</v>
      </c>
      <c r="D60" s="31">
        <f t="shared" si="1"/>
        <v>0.2822162605150792</v>
      </c>
      <c r="E60" s="31">
        <f t="shared" si="1"/>
        <v>0.18033392693348646</v>
      </c>
      <c r="F60" s="31">
        <f t="shared" si="1"/>
        <v>0.29814239699997197</v>
      </c>
      <c r="H60" s="33"/>
      <c r="I60" s="33"/>
      <c r="J60" s="33"/>
      <c r="K60" s="33"/>
      <c r="L60" s="33"/>
      <c r="M60" s="33"/>
    </row>
    <row r="61" spans="2:13" ht="15.5" x14ac:dyDescent="0.35">
      <c r="B61" s="26" t="s">
        <v>31</v>
      </c>
      <c r="C61" s="31">
        <f t="shared" si="1"/>
        <v>0.33333333333333331</v>
      </c>
      <c r="D61" s="31">
        <f t="shared" si="1"/>
        <v>0.2822162605150792</v>
      </c>
      <c r="E61" s="31">
        <f t="shared" si="1"/>
        <v>0.36066785386697292</v>
      </c>
      <c r="F61" s="31">
        <f t="shared" si="1"/>
        <v>0.29814239699997197</v>
      </c>
      <c r="H61" s="33"/>
      <c r="I61" s="33"/>
      <c r="J61" s="33"/>
      <c r="K61" s="33"/>
      <c r="L61" s="33"/>
      <c r="M61" s="33"/>
    </row>
    <row r="62" spans="2:13" ht="15.5" x14ac:dyDescent="0.35">
      <c r="B62" s="26" t="s">
        <v>32</v>
      </c>
      <c r="C62" s="31">
        <f t="shared" si="1"/>
        <v>0.16666666666666666</v>
      </c>
      <c r="D62" s="31">
        <f t="shared" si="1"/>
        <v>0.2822162605150792</v>
      </c>
      <c r="E62" s="31">
        <f t="shared" si="1"/>
        <v>0.18033392693348646</v>
      </c>
      <c r="F62" s="31">
        <f t="shared" si="1"/>
        <v>0.29814239699997197</v>
      </c>
      <c r="H62" s="33"/>
      <c r="I62" s="33"/>
      <c r="J62" s="33"/>
      <c r="K62" s="33"/>
      <c r="L62" s="33"/>
      <c r="M62" s="33"/>
    </row>
    <row r="63" spans="2:13" ht="15.5" x14ac:dyDescent="0.35">
      <c r="B63" s="26" t="s">
        <v>33</v>
      </c>
      <c r="C63" s="31">
        <f t="shared" si="1"/>
        <v>0.33333333333333331</v>
      </c>
      <c r="D63" s="31">
        <f t="shared" si="1"/>
        <v>0.2822162605150792</v>
      </c>
      <c r="E63" s="31">
        <f t="shared" si="1"/>
        <v>0.27050089040022968</v>
      </c>
      <c r="F63" s="31">
        <f t="shared" si="1"/>
        <v>0.29814239699997197</v>
      </c>
      <c r="H63" s="33"/>
      <c r="I63" s="33"/>
      <c r="J63" s="33"/>
      <c r="K63" s="33"/>
      <c r="L63" s="33"/>
      <c r="M63" s="33"/>
    </row>
    <row r="64" spans="2:13" ht="15.5" x14ac:dyDescent="0.35">
      <c r="B64" s="26" t="s">
        <v>34</v>
      </c>
      <c r="C64" s="31">
        <f t="shared" si="1"/>
        <v>0.16666666666666666</v>
      </c>
      <c r="D64" s="31">
        <f t="shared" si="1"/>
        <v>0.2822162605150792</v>
      </c>
      <c r="E64" s="31">
        <f t="shared" si="1"/>
        <v>0.36066785386697292</v>
      </c>
      <c r="F64" s="31">
        <f t="shared" si="1"/>
        <v>0.14907119849998599</v>
      </c>
      <c r="H64" s="33"/>
      <c r="I64" s="33"/>
      <c r="J64" s="33"/>
      <c r="K64" s="33"/>
      <c r="L64" s="33"/>
      <c r="M64" s="33"/>
    </row>
    <row r="65" spans="2:13" ht="15.5" x14ac:dyDescent="0.35">
      <c r="B65" s="26" t="s">
        <v>35</v>
      </c>
      <c r="C65" s="31">
        <f t="shared" si="1"/>
        <v>0.16666666666666666</v>
      </c>
      <c r="D65" s="31">
        <f t="shared" si="1"/>
        <v>9.4072086838359728E-2</v>
      </c>
      <c r="E65" s="31">
        <f t="shared" si="1"/>
        <v>0.18033392693348646</v>
      </c>
      <c r="F65" s="31">
        <f t="shared" si="1"/>
        <v>0.14907119849998599</v>
      </c>
      <c r="H65" s="33"/>
      <c r="I65" s="33"/>
      <c r="J65" s="33"/>
      <c r="K65" s="33"/>
      <c r="L65" s="33"/>
      <c r="M65" s="3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9D09-77F1-4E2D-80CB-1F389B01B05C}">
  <dimension ref="B3:F30"/>
  <sheetViews>
    <sheetView topLeftCell="A4" zoomScale="80" zoomScaleNormal="80" workbookViewId="0">
      <selection activeCell="C16" sqref="C16"/>
    </sheetView>
  </sheetViews>
  <sheetFormatPr defaultRowHeight="14.5" x14ac:dyDescent="0.35"/>
  <cols>
    <col min="1" max="1" width="8.7265625" style="24"/>
    <col min="2" max="2" width="13.08984375" style="24" customWidth="1"/>
    <col min="3" max="3" width="18.81640625" style="24" customWidth="1"/>
    <col min="4" max="4" width="15.81640625" style="24" bestFit="1" customWidth="1"/>
    <col min="5" max="5" width="19.453125" style="24" bestFit="1" customWidth="1"/>
    <col min="6" max="6" width="20.1796875" style="24" bestFit="1" customWidth="1"/>
    <col min="7" max="16384" width="8.7265625" style="24"/>
  </cols>
  <sheetData>
    <row r="3" spans="2:6" ht="17.5" x14ac:dyDescent="0.35">
      <c r="B3" s="22" t="s">
        <v>70</v>
      </c>
    </row>
    <row r="5" spans="2:6" ht="15.5" x14ac:dyDescent="0.35">
      <c r="B5" s="29" t="s">
        <v>71</v>
      </c>
    </row>
    <row r="7" spans="2:6" ht="15.5" x14ac:dyDescent="0.35">
      <c r="B7" s="30" t="s">
        <v>20</v>
      </c>
      <c r="C7" s="26" t="s">
        <v>40</v>
      </c>
      <c r="D7" s="26" t="s">
        <v>41</v>
      </c>
      <c r="E7" s="26" t="s">
        <v>42</v>
      </c>
      <c r="F7" s="26" t="s">
        <v>43</v>
      </c>
    </row>
    <row r="8" spans="2:6" ht="15.5" x14ac:dyDescent="0.35">
      <c r="B8" s="30" t="s">
        <v>72</v>
      </c>
      <c r="C8" s="26" t="s">
        <v>101</v>
      </c>
      <c r="D8" s="26" t="s">
        <v>100</v>
      </c>
      <c r="E8" s="26" t="s">
        <v>101</v>
      </c>
      <c r="F8" s="26" t="s">
        <v>102</v>
      </c>
    </row>
    <row r="9" spans="2:6" ht="15.5" x14ac:dyDescent="0.35">
      <c r="B9" s="30" t="s">
        <v>39</v>
      </c>
      <c r="C9" s="34">
        <f>2/(2+4+2+1)</f>
        <v>0.22222222222222221</v>
      </c>
      <c r="D9" s="34">
        <f>4/(2+4+2+1)</f>
        <v>0.44444444444444442</v>
      </c>
      <c r="E9" s="34">
        <f>2/(2+4+2+1)</f>
        <v>0.22222222222222221</v>
      </c>
      <c r="F9" s="34">
        <f>1/(2+4+2+1)</f>
        <v>0.1111111111111111</v>
      </c>
    </row>
    <row r="13" spans="2:6" ht="15.5" x14ac:dyDescent="0.35">
      <c r="B13" s="28" t="s">
        <v>73</v>
      </c>
    </row>
    <row r="15" spans="2:6" ht="30.5" customHeight="1" x14ac:dyDescent="0.35">
      <c r="B15" s="25" t="s">
        <v>20</v>
      </c>
      <c r="C15" s="25" t="s">
        <v>96</v>
      </c>
      <c r="D15" s="25" t="s">
        <v>97</v>
      </c>
      <c r="E15" s="25" t="s">
        <v>98</v>
      </c>
      <c r="F15" s="25" t="s">
        <v>99</v>
      </c>
    </row>
    <row r="16" spans="2:6" ht="15.5" x14ac:dyDescent="0.35">
      <c r="B16" s="26" t="s">
        <v>21</v>
      </c>
      <c r="C16" s="31">
        <f>Normalisasi!C51*'Normalisasi Terbobot'!C$9</f>
        <v>3.7037037037037035E-2</v>
      </c>
      <c r="D16" s="31">
        <f>Normalisasi!D51*'Normalisasi Terbobot'!D$9</f>
        <v>0.16723926549041729</v>
      </c>
      <c r="E16" s="31">
        <f>Normalisasi!E51*'Normalisasi Terbobot'!E$9</f>
        <v>6.0111308977828813E-2</v>
      </c>
      <c r="F16" s="31">
        <f>Normalisasi!F51*'Normalisasi Terbobot'!F$9</f>
        <v>3.3126932999996882E-2</v>
      </c>
    </row>
    <row r="17" spans="2:6" ht="15.5" x14ac:dyDescent="0.35">
      <c r="B17" s="26" t="s">
        <v>22</v>
      </c>
      <c r="C17" s="31">
        <f>Normalisasi!C52*'Normalisasi Terbobot'!C$9</f>
        <v>3.7037037037037035E-2</v>
      </c>
      <c r="D17" s="31">
        <f>Normalisasi!D52*'Normalisasi Terbobot'!D$9</f>
        <v>4.1809816372604322E-2</v>
      </c>
      <c r="E17" s="31">
        <f>Normalisasi!E52*'Normalisasi Terbobot'!E$9</f>
        <v>6.0111308977828813E-2</v>
      </c>
      <c r="F17" s="31">
        <f>Normalisasi!F52*'Normalisasi Terbobot'!F$9</f>
        <v>3.3126932999996882E-2</v>
      </c>
    </row>
    <row r="18" spans="2:6" ht="15.5" x14ac:dyDescent="0.35">
      <c r="B18" s="26" t="s">
        <v>23</v>
      </c>
      <c r="C18" s="31">
        <f>Normalisasi!C53*'Normalisasi Terbobot'!C$9</f>
        <v>3.7037037037037035E-2</v>
      </c>
      <c r="D18" s="31">
        <f>Normalisasi!D53*'Normalisasi Terbobot'!D$9</f>
        <v>0.16723926549041729</v>
      </c>
      <c r="E18" s="31">
        <f>Normalisasi!E53*'Normalisasi Terbobot'!E$9</f>
        <v>8.0148411970438427E-2</v>
      </c>
      <c r="F18" s="31">
        <f>Normalisasi!F53*'Normalisasi Terbobot'!F$9</f>
        <v>3.3126932999996882E-2</v>
      </c>
    </row>
    <row r="19" spans="2:6" ht="15.5" x14ac:dyDescent="0.35">
      <c r="B19" s="26" t="s">
        <v>24</v>
      </c>
      <c r="C19" s="31">
        <f>Normalisasi!C54*'Normalisasi Terbobot'!C$9</f>
        <v>7.407407407407407E-2</v>
      </c>
      <c r="D19" s="31">
        <f>Normalisasi!D54*'Normalisasi Terbobot'!D$9</f>
        <v>8.3619632745208644E-2</v>
      </c>
      <c r="E19" s="31">
        <f>Normalisasi!E54*'Normalisasi Terbobot'!E$9</f>
        <v>6.0111308977828813E-2</v>
      </c>
      <c r="F19" s="31">
        <f>Normalisasi!F54*'Normalisasi Terbobot'!F$9</f>
        <v>1.6563466499998441E-2</v>
      </c>
    </row>
    <row r="20" spans="2:6" ht="15.5" x14ac:dyDescent="0.35">
      <c r="B20" s="26" t="s">
        <v>25</v>
      </c>
      <c r="C20" s="31">
        <f>Normalisasi!C55*'Normalisasi Terbobot'!C$9</f>
        <v>3.7037037037037035E-2</v>
      </c>
      <c r="D20" s="31">
        <f>Normalisasi!D55*'Normalisasi Terbobot'!D$9</f>
        <v>0.12542944911781298</v>
      </c>
      <c r="E20" s="31">
        <f>Normalisasi!E55*'Normalisasi Terbobot'!E$9</f>
        <v>4.0074205985219213E-2</v>
      </c>
      <c r="F20" s="31">
        <f>Normalisasi!F55*'Normalisasi Terbobot'!F$9</f>
        <v>1.6563466499998441E-2</v>
      </c>
    </row>
    <row r="21" spans="2:6" ht="15.5" x14ac:dyDescent="0.35">
      <c r="B21" s="26" t="s">
        <v>26</v>
      </c>
      <c r="C21" s="31">
        <f>Normalisasi!C56*'Normalisasi Terbobot'!C$9</f>
        <v>7.407407407407407E-2</v>
      </c>
      <c r="D21" s="31">
        <f>Normalisasi!D56*'Normalisasi Terbobot'!D$9</f>
        <v>8.3619632745208644E-2</v>
      </c>
      <c r="E21" s="31">
        <f>Normalisasi!E56*'Normalisasi Terbobot'!E$9</f>
        <v>4.0074205985219213E-2</v>
      </c>
      <c r="F21" s="31">
        <f>Normalisasi!F56*'Normalisasi Terbobot'!F$9</f>
        <v>1.6563466499998441E-2</v>
      </c>
    </row>
    <row r="22" spans="2:6" ht="15.5" x14ac:dyDescent="0.35">
      <c r="B22" s="26" t="s">
        <v>27</v>
      </c>
      <c r="C22" s="31">
        <f>Normalisasi!C57*'Normalisasi Terbobot'!C$9</f>
        <v>7.407407407407407E-2</v>
      </c>
      <c r="D22" s="31">
        <f>Normalisasi!D57*'Normalisasi Terbobot'!D$9</f>
        <v>8.3619632745208644E-2</v>
      </c>
      <c r="E22" s="31">
        <f>Normalisasi!E57*'Normalisasi Terbobot'!E$9</f>
        <v>6.0111308977828813E-2</v>
      </c>
      <c r="F22" s="31">
        <f>Normalisasi!F57*'Normalisasi Terbobot'!F$9</f>
        <v>3.3126932999996882E-2</v>
      </c>
    </row>
    <row r="23" spans="2:6" ht="15.5" x14ac:dyDescent="0.35">
      <c r="B23" s="26" t="s">
        <v>28</v>
      </c>
      <c r="C23" s="31">
        <f>Normalisasi!C58*'Normalisasi Terbobot'!C$9</f>
        <v>7.407407407407407E-2</v>
      </c>
      <c r="D23" s="31">
        <f>Normalisasi!D58*'Normalisasi Terbobot'!D$9</f>
        <v>0.12542944911781298</v>
      </c>
      <c r="E23" s="31">
        <f>Normalisasi!E58*'Normalisasi Terbobot'!E$9</f>
        <v>2.0037102992609607E-2</v>
      </c>
      <c r="F23" s="31">
        <f>Normalisasi!F58*'Normalisasi Terbobot'!F$9</f>
        <v>3.3126932999996882E-2</v>
      </c>
    </row>
    <row r="24" spans="2:6" ht="15.5" x14ac:dyDescent="0.35">
      <c r="B24" s="26" t="s">
        <v>29</v>
      </c>
      <c r="C24" s="31">
        <f>Normalisasi!C59*'Normalisasi Terbobot'!C$9</f>
        <v>3.7037037037037035E-2</v>
      </c>
      <c r="D24" s="31">
        <f>Normalisasi!D59*'Normalisasi Terbobot'!D$9</f>
        <v>8.3619632745208644E-2</v>
      </c>
      <c r="E24" s="31">
        <f>Normalisasi!E59*'Normalisasi Terbobot'!E$9</f>
        <v>6.0111308977828813E-2</v>
      </c>
      <c r="F24" s="31">
        <f>Normalisasi!F59*'Normalisasi Terbobot'!F$9</f>
        <v>3.3126932999996882E-2</v>
      </c>
    </row>
    <row r="25" spans="2:6" ht="15.5" x14ac:dyDescent="0.35">
      <c r="B25" s="26" t="s">
        <v>30</v>
      </c>
      <c r="C25" s="31">
        <f>Normalisasi!C60*'Normalisasi Terbobot'!C$9</f>
        <v>7.407407407407407E-2</v>
      </c>
      <c r="D25" s="31">
        <f>Normalisasi!D60*'Normalisasi Terbobot'!D$9</f>
        <v>0.12542944911781298</v>
      </c>
      <c r="E25" s="31">
        <f>Normalisasi!E60*'Normalisasi Terbobot'!E$9</f>
        <v>4.0074205985219213E-2</v>
      </c>
      <c r="F25" s="31">
        <f>Normalisasi!F60*'Normalisasi Terbobot'!F$9</f>
        <v>3.3126932999996882E-2</v>
      </c>
    </row>
    <row r="26" spans="2:6" ht="15.5" x14ac:dyDescent="0.35">
      <c r="B26" s="26" t="s">
        <v>31</v>
      </c>
      <c r="C26" s="31">
        <f>Normalisasi!C61*'Normalisasi Terbobot'!C$9</f>
        <v>7.407407407407407E-2</v>
      </c>
      <c r="D26" s="31">
        <f>Normalisasi!D61*'Normalisasi Terbobot'!D$9</f>
        <v>0.12542944911781298</v>
      </c>
      <c r="E26" s="31">
        <f>Normalisasi!E61*'Normalisasi Terbobot'!E$9</f>
        <v>8.0148411970438427E-2</v>
      </c>
      <c r="F26" s="31">
        <f>Normalisasi!F61*'Normalisasi Terbobot'!F$9</f>
        <v>3.3126932999996882E-2</v>
      </c>
    </row>
    <row r="27" spans="2:6" ht="15.5" x14ac:dyDescent="0.35">
      <c r="B27" s="26" t="s">
        <v>32</v>
      </c>
      <c r="C27" s="31">
        <f>Normalisasi!C62*'Normalisasi Terbobot'!C$9</f>
        <v>3.7037037037037035E-2</v>
      </c>
      <c r="D27" s="31">
        <f>Normalisasi!D62*'Normalisasi Terbobot'!D$9</f>
        <v>0.12542944911781298</v>
      </c>
      <c r="E27" s="31">
        <f>Normalisasi!E62*'Normalisasi Terbobot'!E$9</f>
        <v>4.0074205985219213E-2</v>
      </c>
      <c r="F27" s="31">
        <f>Normalisasi!F62*'Normalisasi Terbobot'!F$9</f>
        <v>3.3126932999996882E-2</v>
      </c>
    </row>
    <row r="28" spans="2:6" ht="15.5" x14ac:dyDescent="0.35">
      <c r="B28" s="26" t="s">
        <v>33</v>
      </c>
      <c r="C28" s="31">
        <f>Normalisasi!C63*'Normalisasi Terbobot'!C$9</f>
        <v>7.407407407407407E-2</v>
      </c>
      <c r="D28" s="31">
        <f>Normalisasi!D63*'Normalisasi Terbobot'!D$9</f>
        <v>0.12542944911781298</v>
      </c>
      <c r="E28" s="31">
        <f>Normalisasi!E63*'Normalisasi Terbobot'!E$9</f>
        <v>6.0111308977828813E-2</v>
      </c>
      <c r="F28" s="31">
        <f>Normalisasi!F63*'Normalisasi Terbobot'!F$9</f>
        <v>3.3126932999996882E-2</v>
      </c>
    </row>
    <row r="29" spans="2:6" ht="15.5" x14ac:dyDescent="0.35">
      <c r="B29" s="26" t="s">
        <v>34</v>
      </c>
      <c r="C29" s="31">
        <f>Normalisasi!C64*'Normalisasi Terbobot'!C$9</f>
        <v>3.7037037037037035E-2</v>
      </c>
      <c r="D29" s="31">
        <f>Normalisasi!D64*'Normalisasi Terbobot'!D$9</f>
        <v>0.12542944911781298</v>
      </c>
      <c r="E29" s="31">
        <f>Normalisasi!E64*'Normalisasi Terbobot'!E$9</f>
        <v>8.0148411970438427E-2</v>
      </c>
      <c r="F29" s="31">
        <f>Normalisasi!F64*'Normalisasi Terbobot'!F$9</f>
        <v>1.6563466499998441E-2</v>
      </c>
    </row>
    <row r="30" spans="2:6" ht="15.5" x14ac:dyDescent="0.35">
      <c r="B30" s="26" t="s">
        <v>35</v>
      </c>
      <c r="C30" s="31">
        <f>Normalisasi!C65*'Normalisasi Terbobot'!C$9</f>
        <v>3.7037037037037035E-2</v>
      </c>
      <c r="D30" s="31">
        <f>Normalisasi!D65*'Normalisasi Terbobot'!D$9</f>
        <v>4.1809816372604322E-2</v>
      </c>
      <c r="E30" s="31">
        <f>Normalisasi!E65*'Normalisasi Terbobot'!E$9</f>
        <v>4.0074205985219213E-2</v>
      </c>
      <c r="F30" s="31">
        <f>Normalisasi!F65*'Normalisasi Terbobot'!F$9</f>
        <v>1.6563466499998441E-2</v>
      </c>
    </row>
  </sheetData>
  <pageMargins left="0.7" right="0.7" top="0.75" bottom="0.75" header="0.3" footer="0.3"/>
  <ignoredErrors>
    <ignoredError sqref="D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A216-4F07-4E81-9B4F-F21B7C19B06B}">
  <dimension ref="B2:J20"/>
  <sheetViews>
    <sheetView topLeftCell="A4" workbookViewId="0">
      <selection activeCell="E12" sqref="E12"/>
    </sheetView>
  </sheetViews>
  <sheetFormatPr defaultRowHeight="14.5" x14ac:dyDescent="0.35"/>
  <cols>
    <col min="1" max="4" width="8.7265625" style="24"/>
    <col min="5" max="5" width="12.7265625" style="24" customWidth="1"/>
    <col min="6" max="8" width="8.7265625" style="24"/>
    <col min="9" max="9" width="18.6328125" style="24" bestFit="1" customWidth="1"/>
    <col min="10" max="16384" width="8.7265625" style="24"/>
  </cols>
  <sheetData>
    <row r="2" spans="2:10" ht="17.5" x14ac:dyDescent="0.35">
      <c r="B2" s="22" t="s">
        <v>74</v>
      </c>
    </row>
    <row r="4" spans="2:10" ht="15.5" x14ac:dyDescent="0.35">
      <c r="B4" s="29" t="s">
        <v>75</v>
      </c>
    </row>
    <row r="6" spans="2:10" ht="15.5" x14ac:dyDescent="0.35">
      <c r="B6" s="29" t="s">
        <v>76</v>
      </c>
    </row>
    <row r="7" spans="2:10" ht="15.5" x14ac:dyDescent="0.35">
      <c r="B7" s="29" t="s">
        <v>77</v>
      </c>
      <c r="E7" s="35">
        <f>MAX('Normalisasi Terbobot'!$C$16:$C$30)</f>
        <v>7.407407407407407E-2</v>
      </c>
    </row>
    <row r="8" spans="2:10" ht="15.5" x14ac:dyDescent="0.35">
      <c r="B8" s="29" t="s">
        <v>78</v>
      </c>
      <c r="E8" s="35">
        <f>MIN('Normalisasi Terbobot'!$C$16:$C$30)</f>
        <v>3.7037037037037035E-2</v>
      </c>
      <c r="G8" s="21"/>
      <c r="H8" s="21"/>
      <c r="I8" s="21"/>
      <c r="J8" s="21"/>
    </row>
    <row r="10" spans="2:10" ht="15.5" x14ac:dyDescent="0.35">
      <c r="B10" s="29" t="s">
        <v>79</v>
      </c>
    </row>
    <row r="11" spans="2:10" ht="15.5" x14ac:dyDescent="0.35">
      <c r="B11" s="29" t="s">
        <v>77</v>
      </c>
      <c r="E11" s="35">
        <f>MAX('Normalisasi Terbobot'!$D$16:$D$30)</f>
        <v>0.16723926549041729</v>
      </c>
    </row>
    <row r="12" spans="2:10" ht="15.5" x14ac:dyDescent="0.35">
      <c r="B12" s="29" t="s">
        <v>78</v>
      </c>
      <c r="E12" s="35">
        <f>MIN('Normalisasi Terbobot'!$D$16:$D$30)</f>
        <v>4.1809816372604322E-2</v>
      </c>
    </row>
    <row r="14" spans="2:10" ht="15.5" x14ac:dyDescent="0.35">
      <c r="B14" s="29" t="s">
        <v>80</v>
      </c>
    </row>
    <row r="15" spans="2:10" ht="15.5" x14ac:dyDescent="0.35">
      <c r="B15" s="29" t="s">
        <v>77</v>
      </c>
      <c r="E15" s="35">
        <f>MAX('Normalisasi Terbobot'!$E$16:$E$30)</f>
        <v>8.0148411970438427E-2</v>
      </c>
    </row>
    <row r="16" spans="2:10" ht="15.5" x14ac:dyDescent="0.35">
      <c r="B16" s="29" t="s">
        <v>78</v>
      </c>
      <c r="E16" s="35">
        <f>MIN('Normalisasi Terbobot'!$E$16:$E$30)</f>
        <v>2.0037102992609607E-2</v>
      </c>
    </row>
    <row r="18" spans="2:5" ht="15.5" x14ac:dyDescent="0.35">
      <c r="B18" s="29" t="s">
        <v>81</v>
      </c>
    </row>
    <row r="19" spans="2:5" ht="15.5" x14ac:dyDescent="0.35">
      <c r="B19" s="29" t="s">
        <v>77</v>
      </c>
      <c r="E19" s="35">
        <f>MAX('Normalisasi Terbobot'!$F$16:$F$30)</f>
        <v>3.3126932999996882E-2</v>
      </c>
    </row>
    <row r="20" spans="2:5" ht="15.5" x14ac:dyDescent="0.35">
      <c r="B20" s="29" t="s">
        <v>78</v>
      </c>
      <c r="E20" s="35">
        <f>MIN('Normalisasi Terbobot'!$F$16:$F$30)</f>
        <v>1.6563466499998441E-2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73824-C109-454E-98A2-F212EFDE5A21}">
  <dimension ref="B2:F61"/>
  <sheetViews>
    <sheetView topLeftCell="A7" workbookViewId="0">
      <selection activeCell="H14" sqref="H14"/>
    </sheetView>
  </sheetViews>
  <sheetFormatPr defaultRowHeight="14.5" x14ac:dyDescent="0.35"/>
  <cols>
    <col min="1" max="2" width="8.7265625" style="24"/>
    <col min="3" max="3" width="15.08984375" style="24" bestFit="1" customWidth="1"/>
    <col min="4" max="4" width="14.90625" style="24" bestFit="1" customWidth="1"/>
    <col min="5" max="5" width="18.6328125" style="24" bestFit="1" customWidth="1"/>
    <col min="6" max="6" width="19.453125" style="24" bestFit="1" customWidth="1"/>
    <col min="7" max="7" width="8.7265625" style="24"/>
    <col min="8" max="8" width="9.90625" style="24" customWidth="1"/>
    <col min="9" max="16384" width="8.7265625" style="24"/>
  </cols>
  <sheetData>
    <row r="2" spans="2:6" ht="17.5" x14ac:dyDescent="0.35">
      <c r="B2" s="22" t="s">
        <v>82</v>
      </c>
    </row>
    <row r="4" spans="2:6" ht="15.5" x14ac:dyDescent="0.35">
      <c r="B4" s="29" t="s">
        <v>83</v>
      </c>
    </row>
    <row r="6" spans="2:6" ht="15.5" x14ac:dyDescent="0.35">
      <c r="B6" s="36" t="s">
        <v>84</v>
      </c>
    </row>
    <row r="8" spans="2:6" ht="33" customHeight="1" x14ac:dyDescent="0.35">
      <c r="B8" s="25" t="s">
        <v>20</v>
      </c>
      <c r="C8" s="25" t="s">
        <v>96</v>
      </c>
      <c r="D8" s="25" t="s">
        <v>97</v>
      </c>
      <c r="E8" s="25" t="s">
        <v>98</v>
      </c>
      <c r="F8" s="25" t="s">
        <v>99</v>
      </c>
    </row>
    <row r="9" spans="2:6" ht="15.5" x14ac:dyDescent="0.35">
      <c r="B9" s="26" t="s">
        <v>21</v>
      </c>
      <c r="C9" s="26">
        <f>POWER('Normalisasi Terbobot'!C16-(MAX('Normalisasi Terbobot'!$C$16:$C$30)),2)</f>
        <v>1.3717421124828531E-3</v>
      </c>
      <c r="D9" s="26">
        <f>POWER('Normalisasi Terbobot'!D16-(MAX('Normalisasi Terbobot'!$D$16:$D$30)),2)</f>
        <v>0</v>
      </c>
      <c r="E9" s="26">
        <f>POWER('Normalisasi Terbobot'!E16-(MAX('Normalisasi Terbobot'!$E$16:$E$30)),2)</f>
        <v>4.0148549633644512E-4</v>
      </c>
      <c r="F9" s="26">
        <f>POWER('Normalisasi Terbobot'!F16-(MAX('Normalisasi Terbobot'!$F$16:$F$30)),2)</f>
        <v>0</v>
      </c>
    </row>
    <row r="10" spans="2:6" ht="15.5" x14ac:dyDescent="0.35">
      <c r="B10" s="26" t="s">
        <v>22</v>
      </c>
      <c r="C10" s="26">
        <f>POWER('Normalisasi Terbobot'!C17-(MAX('Normalisasi Terbobot'!$C$16:$C$30)),2)</f>
        <v>1.3717421124828531E-3</v>
      </c>
      <c r="D10" s="26">
        <f>POWER('Normalisasi Terbobot'!D17-(MAX('Normalisasi Terbobot'!$D$16:$D$30)),2)</f>
        <v>1.5732546705998027E-2</v>
      </c>
      <c r="E10" s="26">
        <f>POWER('Normalisasi Terbobot'!E17-(MAX('Normalisasi Terbobot'!$E$16:$E$30)),2)</f>
        <v>4.0148549633644512E-4</v>
      </c>
      <c r="F10" s="26">
        <f>POWER('Normalisasi Terbobot'!F17-(MAX('Normalisasi Terbobot'!$F$16:$F$30)),2)</f>
        <v>0</v>
      </c>
    </row>
    <row r="11" spans="2:6" ht="15.5" x14ac:dyDescent="0.35">
      <c r="B11" s="26" t="s">
        <v>23</v>
      </c>
      <c r="C11" s="26">
        <f>POWER('Normalisasi Terbobot'!C18-(MAX('Normalisasi Terbobot'!$C$16:$C$30)),2)</f>
        <v>1.3717421124828531E-3</v>
      </c>
      <c r="D11" s="26">
        <f>POWER('Normalisasi Terbobot'!D18-(MAX('Normalisasi Terbobot'!$D$16:$D$30)),2)</f>
        <v>0</v>
      </c>
      <c r="E11" s="26">
        <f>POWER('Normalisasi Terbobot'!E18-(MAX('Normalisasi Terbobot'!$E$16:$E$30)),2)</f>
        <v>0</v>
      </c>
      <c r="F11" s="26">
        <f>POWER('Normalisasi Terbobot'!F18-(MAX('Normalisasi Terbobot'!$F$16:$F$30)),2)</f>
        <v>0</v>
      </c>
    </row>
    <row r="12" spans="2:6" ht="15.5" x14ac:dyDescent="0.35">
      <c r="B12" s="26" t="s">
        <v>24</v>
      </c>
      <c r="C12" s="26">
        <f>POWER('Normalisasi Terbobot'!C19-(MAX('Normalisasi Terbobot'!$C$16:$C$30)),2)</f>
        <v>0</v>
      </c>
      <c r="D12" s="26">
        <f>POWER('Normalisasi Terbobot'!D19-(MAX('Normalisasi Terbobot'!$D$16:$D$30)),2)</f>
        <v>6.9922429804435693E-3</v>
      </c>
      <c r="E12" s="26">
        <f>POWER('Normalisasi Terbobot'!E19-(MAX('Normalisasi Terbobot'!$E$16:$E$30)),2)</f>
        <v>4.0148549633644512E-4</v>
      </c>
      <c r="F12" s="26">
        <f>POWER('Normalisasi Terbobot'!F19-(MAX('Normalisasi Terbobot'!$F$16:$F$30)),2)</f>
        <v>2.743484224965706E-4</v>
      </c>
    </row>
    <row r="13" spans="2:6" ht="15.5" x14ac:dyDescent="0.35">
      <c r="B13" s="26" t="s">
        <v>25</v>
      </c>
      <c r="C13" s="26">
        <f>POWER('Normalisasi Terbobot'!C20-(MAX('Normalisasi Terbobot'!$C$16:$C$30)),2)</f>
        <v>1.3717421124828531E-3</v>
      </c>
      <c r="D13" s="26">
        <f>POWER('Normalisasi Terbobot'!D20-(MAX('Normalisasi Terbobot'!$D$16:$D$30)),2)</f>
        <v>1.7480607451108912E-3</v>
      </c>
      <c r="E13" s="26">
        <f>POWER('Normalisasi Terbobot'!E20-(MAX('Normalisasi Terbobot'!$E$16:$E$30)),2)</f>
        <v>1.6059419853457794E-3</v>
      </c>
      <c r="F13" s="26">
        <f>POWER('Normalisasi Terbobot'!F20-(MAX('Normalisasi Terbobot'!$F$16:$F$30)),2)</f>
        <v>2.743484224965706E-4</v>
      </c>
    </row>
    <row r="14" spans="2:6" ht="15.5" x14ac:dyDescent="0.35">
      <c r="B14" s="26" t="s">
        <v>26</v>
      </c>
      <c r="C14" s="26">
        <f>POWER('Normalisasi Terbobot'!C21-(MAX('Normalisasi Terbobot'!$C$16:$C$30)),2)</f>
        <v>0</v>
      </c>
      <c r="D14" s="26">
        <f>POWER('Normalisasi Terbobot'!D21-(MAX('Normalisasi Terbobot'!$D$16:$D$30)),2)</f>
        <v>6.9922429804435693E-3</v>
      </c>
      <c r="E14" s="26">
        <f>POWER('Normalisasi Terbobot'!E21-(MAX('Normalisasi Terbobot'!$E$16:$E$30)),2)</f>
        <v>1.6059419853457794E-3</v>
      </c>
      <c r="F14" s="26">
        <f>POWER('Normalisasi Terbobot'!F21-(MAX('Normalisasi Terbobot'!$F$16:$F$30)),2)</f>
        <v>2.743484224965706E-4</v>
      </c>
    </row>
    <row r="15" spans="2:6" ht="15.5" x14ac:dyDescent="0.35">
      <c r="B15" s="26" t="s">
        <v>27</v>
      </c>
      <c r="C15" s="26">
        <f>POWER('Normalisasi Terbobot'!C22-(MAX('Normalisasi Terbobot'!$C$16:$C$30)),2)</f>
        <v>0</v>
      </c>
      <c r="D15" s="26">
        <f>POWER('Normalisasi Terbobot'!D22-(MAX('Normalisasi Terbobot'!$D$16:$D$30)),2)</f>
        <v>6.9922429804435693E-3</v>
      </c>
      <c r="E15" s="26">
        <f>POWER('Normalisasi Terbobot'!E22-(MAX('Normalisasi Terbobot'!$E$16:$E$30)),2)</f>
        <v>4.0148549633644512E-4</v>
      </c>
      <c r="F15" s="26">
        <f>POWER('Normalisasi Terbobot'!F22-(MAX('Normalisasi Terbobot'!$F$16:$F$30)),2)</f>
        <v>0</v>
      </c>
    </row>
    <row r="16" spans="2:6" ht="15.5" x14ac:dyDescent="0.35">
      <c r="B16" s="26" t="s">
        <v>28</v>
      </c>
      <c r="C16" s="26">
        <f>POWER('Normalisasi Terbobot'!C23-(MAX('Normalisasi Terbobot'!$C$16:$C$30)),2)</f>
        <v>0</v>
      </c>
      <c r="D16" s="26">
        <f>POWER('Normalisasi Terbobot'!D23-(MAX('Normalisasi Terbobot'!$D$16:$D$30)),2)</f>
        <v>1.7480607451108912E-3</v>
      </c>
      <c r="E16" s="26">
        <f>POWER('Normalisasi Terbobot'!E23-(MAX('Normalisasi Terbobot'!$E$16:$E$30)),2)</f>
        <v>3.6133694670280039E-3</v>
      </c>
      <c r="F16" s="26">
        <f>POWER('Normalisasi Terbobot'!F23-(MAX('Normalisasi Terbobot'!$F$16:$F$30)),2)</f>
        <v>0</v>
      </c>
    </row>
    <row r="17" spans="2:6" ht="15.5" x14ac:dyDescent="0.35">
      <c r="B17" s="26" t="s">
        <v>29</v>
      </c>
      <c r="C17" s="26">
        <f>POWER('Normalisasi Terbobot'!C24-(MAX('Normalisasi Terbobot'!$C$16:$C$30)),2)</f>
        <v>1.3717421124828531E-3</v>
      </c>
      <c r="D17" s="26">
        <f>POWER('Normalisasi Terbobot'!D24-(MAX('Normalisasi Terbobot'!$D$16:$D$30)),2)</f>
        <v>6.9922429804435693E-3</v>
      </c>
      <c r="E17" s="26">
        <f>POWER('Normalisasi Terbobot'!E24-(MAX('Normalisasi Terbobot'!$E$16:$E$30)),2)</f>
        <v>4.0148549633644512E-4</v>
      </c>
      <c r="F17" s="26">
        <f>POWER('Normalisasi Terbobot'!F24-(MAX('Normalisasi Terbobot'!$F$16:$F$30)),2)</f>
        <v>0</v>
      </c>
    </row>
    <row r="18" spans="2:6" ht="15.5" x14ac:dyDescent="0.35">
      <c r="B18" s="26" t="s">
        <v>30</v>
      </c>
      <c r="C18" s="26">
        <f>POWER('Normalisasi Terbobot'!C25-(MAX('Normalisasi Terbobot'!$C$16:$C$30)),2)</f>
        <v>0</v>
      </c>
      <c r="D18" s="26">
        <f>POWER('Normalisasi Terbobot'!D25-(MAX('Normalisasi Terbobot'!$D$16:$D$30)),2)</f>
        <v>1.7480607451108912E-3</v>
      </c>
      <c r="E18" s="26">
        <f>POWER('Normalisasi Terbobot'!E25-(MAX('Normalisasi Terbobot'!$E$16:$E$30)),2)</f>
        <v>1.6059419853457794E-3</v>
      </c>
      <c r="F18" s="26">
        <f>POWER('Normalisasi Terbobot'!F25-(MAX('Normalisasi Terbobot'!$F$16:$F$30)),2)</f>
        <v>0</v>
      </c>
    </row>
    <row r="19" spans="2:6" ht="15.5" x14ac:dyDescent="0.35">
      <c r="B19" s="26" t="s">
        <v>31</v>
      </c>
      <c r="C19" s="26">
        <f>POWER('Normalisasi Terbobot'!C26-(MAX('Normalisasi Terbobot'!$C$16:$C$30)),2)</f>
        <v>0</v>
      </c>
      <c r="D19" s="26">
        <f>POWER('Normalisasi Terbobot'!D26-(MAX('Normalisasi Terbobot'!$D$16:$D$30)),2)</f>
        <v>1.7480607451108912E-3</v>
      </c>
      <c r="E19" s="26">
        <f>POWER('Normalisasi Terbobot'!E26-(MAX('Normalisasi Terbobot'!$E$16:$E$30)),2)</f>
        <v>0</v>
      </c>
      <c r="F19" s="26">
        <f>POWER('Normalisasi Terbobot'!F26-(MAX('Normalisasi Terbobot'!$F$16:$F$30)),2)</f>
        <v>0</v>
      </c>
    </row>
    <row r="20" spans="2:6" ht="15.5" x14ac:dyDescent="0.35">
      <c r="B20" s="26" t="s">
        <v>32</v>
      </c>
      <c r="C20" s="26">
        <f>POWER('Normalisasi Terbobot'!C27-(MAX('Normalisasi Terbobot'!$C$16:$C$30)),2)</f>
        <v>1.3717421124828531E-3</v>
      </c>
      <c r="D20" s="26">
        <f>POWER('Normalisasi Terbobot'!D27-(MAX('Normalisasi Terbobot'!$D$16:$D$30)),2)</f>
        <v>1.7480607451108912E-3</v>
      </c>
      <c r="E20" s="26">
        <f>POWER('Normalisasi Terbobot'!E27-(MAX('Normalisasi Terbobot'!$E$16:$E$30)),2)</f>
        <v>1.6059419853457794E-3</v>
      </c>
      <c r="F20" s="26">
        <f>POWER('Normalisasi Terbobot'!F27-(MAX('Normalisasi Terbobot'!$F$16:$F$30)),2)</f>
        <v>0</v>
      </c>
    </row>
    <row r="21" spans="2:6" ht="15.5" x14ac:dyDescent="0.35">
      <c r="B21" s="26" t="s">
        <v>33</v>
      </c>
      <c r="C21" s="26">
        <f>POWER('Normalisasi Terbobot'!C28-(MAX('Normalisasi Terbobot'!$C$16:$C$30)),2)</f>
        <v>0</v>
      </c>
      <c r="D21" s="26">
        <f>POWER('Normalisasi Terbobot'!D28-(MAX('Normalisasi Terbobot'!$D$16:$D$30)),2)</f>
        <v>1.7480607451108912E-3</v>
      </c>
      <c r="E21" s="26">
        <f>POWER('Normalisasi Terbobot'!E28-(MAX('Normalisasi Terbobot'!$E$16:$E$30)),2)</f>
        <v>4.0148549633644512E-4</v>
      </c>
      <c r="F21" s="26">
        <f>POWER('Normalisasi Terbobot'!F28-(MAX('Normalisasi Terbobot'!$F$16:$F$30)),2)</f>
        <v>0</v>
      </c>
    </row>
    <row r="22" spans="2:6" ht="15.5" x14ac:dyDescent="0.35">
      <c r="B22" s="26" t="s">
        <v>34</v>
      </c>
      <c r="C22" s="26">
        <f>POWER('Normalisasi Terbobot'!C29-(MAX('Normalisasi Terbobot'!$C$16:$C$30)),2)</f>
        <v>1.3717421124828531E-3</v>
      </c>
      <c r="D22" s="26">
        <f>POWER('Normalisasi Terbobot'!D29-(MAX('Normalisasi Terbobot'!$D$16:$D$30)),2)</f>
        <v>1.7480607451108912E-3</v>
      </c>
      <c r="E22" s="26">
        <f>POWER('Normalisasi Terbobot'!E29-(MAX('Normalisasi Terbobot'!$E$16:$E$30)),2)</f>
        <v>0</v>
      </c>
      <c r="F22" s="26">
        <f>POWER('Normalisasi Terbobot'!F29-(MAX('Normalisasi Terbobot'!$F$16:$F$30)),2)</f>
        <v>2.743484224965706E-4</v>
      </c>
    </row>
    <row r="23" spans="2:6" ht="15.5" x14ac:dyDescent="0.35">
      <c r="B23" s="26" t="s">
        <v>35</v>
      </c>
      <c r="C23" s="26">
        <f>POWER('Normalisasi Terbobot'!C30-(MAX('Normalisasi Terbobot'!$C$16:$C$30)),2)</f>
        <v>1.3717421124828531E-3</v>
      </c>
      <c r="D23" s="26">
        <f>POWER('Normalisasi Terbobot'!D30-(MAX('Normalisasi Terbobot'!$D$16:$D$30)),2)</f>
        <v>1.5732546705998027E-2</v>
      </c>
      <c r="E23" s="26">
        <f>POWER('Normalisasi Terbobot'!E30-(MAX('Normalisasi Terbobot'!$E$16:$E$30)),2)</f>
        <v>1.6059419853457794E-3</v>
      </c>
      <c r="F23" s="26">
        <f>POWER('Normalisasi Terbobot'!F30-(MAX('Normalisasi Terbobot'!$F$16:$F$30)),2)</f>
        <v>2.743484224965706E-4</v>
      </c>
    </row>
    <row r="25" spans="2:6" ht="15.5" x14ac:dyDescent="0.35">
      <c r="B25" s="36" t="s">
        <v>85</v>
      </c>
    </row>
    <row r="27" spans="2:6" ht="43.5" x14ac:dyDescent="0.35">
      <c r="B27" s="25" t="s">
        <v>20</v>
      </c>
      <c r="C27" s="25" t="s">
        <v>96</v>
      </c>
      <c r="D27" s="25" t="s">
        <v>97</v>
      </c>
      <c r="E27" s="25" t="s">
        <v>98</v>
      </c>
      <c r="F27" s="25" t="s">
        <v>99</v>
      </c>
    </row>
    <row r="28" spans="2:6" ht="15.5" x14ac:dyDescent="0.35">
      <c r="B28" s="26" t="s">
        <v>21</v>
      </c>
      <c r="C28" s="26">
        <f>POWER('Normalisasi Terbobot'!C16-(MIN('Normalisasi Terbobot'!$C$16:$C$30)),2)</f>
        <v>0</v>
      </c>
      <c r="D28" s="26">
        <f>POWER('Normalisasi Terbobot'!D16-(MIN('Normalisasi Terbobot'!$D$16:$D$30)),2)</f>
        <v>1.5732546705998027E-2</v>
      </c>
      <c r="E28" s="26">
        <f>POWER('Normalisasi Terbobot'!E16-(MIN('Normalisasi Terbobot'!$E$16:$E$30)),2)</f>
        <v>1.6059419853457788E-3</v>
      </c>
      <c r="F28" s="26">
        <f>POWER('Normalisasi Terbobot'!F16-(MIN('Normalisasi Terbobot'!$F$16:$F$30)),2)</f>
        <v>2.743484224965706E-4</v>
      </c>
    </row>
    <row r="29" spans="2:6" ht="15.5" x14ac:dyDescent="0.35">
      <c r="B29" s="26" t="s">
        <v>22</v>
      </c>
      <c r="C29" s="26">
        <f>POWER('Normalisasi Terbobot'!C17-(MIN('Normalisasi Terbobot'!$C$16:$C$30)),2)</f>
        <v>0</v>
      </c>
      <c r="D29" s="26">
        <f>POWER('Normalisasi Terbobot'!D17-(MIN('Normalisasi Terbobot'!$D$16:$D$30)),2)</f>
        <v>0</v>
      </c>
      <c r="E29" s="26">
        <f>POWER('Normalisasi Terbobot'!E17-(MIN('Normalisasi Terbobot'!$E$16:$E$30)),2)</f>
        <v>1.6059419853457788E-3</v>
      </c>
      <c r="F29" s="26">
        <f>POWER('Normalisasi Terbobot'!F17-(MIN('Normalisasi Terbobot'!$F$16:$F$30)),2)</f>
        <v>2.743484224965706E-4</v>
      </c>
    </row>
    <row r="30" spans="2:6" ht="15.5" x14ac:dyDescent="0.35">
      <c r="B30" s="26" t="s">
        <v>23</v>
      </c>
      <c r="C30" s="26">
        <f>POWER('Normalisasi Terbobot'!C18-(MIN('Normalisasi Terbobot'!$C$16:$C$30)),2)</f>
        <v>0</v>
      </c>
      <c r="D30" s="26">
        <f>POWER('Normalisasi Terbobot'!D18-(MIN('Normalisasi Terbobot'!$D$16:$D$30)),2)</f>
        <v>1.5732546705998027E-2</v>
      </c>
      <c r="E30" s="26">
        <f>POWER('Normalisasi Terbobot'!E18-(MIN('Normalisasi Terbobot'!$E$16:$E$30)),2)</f>
        <v>3.6133694670280039E-3</v>
      </c>
      <c r="F30" s="26">
        <f>POWER('Normalisasi Terbobot'!F18-(MIN('Normalisasi Terbobot'!$F$16:$F$30)),2)</f>
        <v>2.743484224965706E-4</v>
      </c>
    </row>
    <row r="31" spans="2:6" ht="15.5" x14ac:dyDescent="0.35">
      <c r="B31" s="26" t="s">
        <v>24</v>
      </c>
      <c r="C31" s="26">
        <f>POWER('Normalisasi Terbobot'!C19-(MIN('Normalisasi Terbobot'!$C$16:$C$30)),2)</f>
        <v>1.3717421124828531E-3</v>
      </c>
      <c r="D31" s="26">
        <f>POWER('Normalisasi Terbobot'!D19-(MIN('Normalisasi Terbobot'!$D$16:$D$30)),2)</f>
        <v>1.7480607451108923E-3</v>
      </c>
      <c r="E31" s="26">
        <f>POWER('Normalisasi Terbobot'!E19-(MIN('Normalisasi Terbobot'!$E$16:$E$30)),2)</f>
        <v>1.6059419853457788E-3</v>
      </c>
      <c r="F31" s="26">
        <f>POWER('Normalisasi Terbobot'!F19-(MIN('Normalisasi Terbobot'!$F$16:$F$30)),2)</f>
        <v>0</v>
      </c>
    </row>
    <row r="32" spans="2:6" ht="15.5" x14ac:dyDescent="0.35">
      <c r="B32" s="26" t="s">
        <v>25</v>
      </c>
      <c r="C32" s="26">
        <f>POWER('Normalisasi Terbobot'!C20-(MIN('Normalisasi Terbobot'!$C$16:$C$30)),2)</f>
        <v>0</v>
      </c>
      <c r="D32" s="26">
        <f>POWER('Normalisasi Terbobot'!D20-(MIN('Normalisasi Terbobot'!$D$16:$D$30)),2)</f>
        <v>6.9922429804435719E-3</v>
      </c>
      <c r="E32" s="26">
        <f>POWER('Normalisasi Terbobot'!E20-(MIN('Normalisasi Terbobot'!$E$16:$E$30)),2)</f>
        <v>4.0148549633644485E-4</v>
      </c>
      <c r="F32" s="26">
        <f>POWER('Normalisasi Terbobot'!F20-(MIN('Normalisasi Terbobot'!$F$16:$F$30)),2)</f>
        <v>0</v>
      </c>
    </row>
    <row r="33" spans="2:6" ht="15.5" x14ac:dyDescent="0.35">
      <c r="B33" s="26" t="s">
        <v>26</v>
      </c>
      <c r="C33" s="26">
        <f>POWER('Normalisasi Terbobot'!C21-(MIN('Normalisasi Terbobot'!$C$16:$C$30)),2)</f>
        <v>1.3717421124828531E-3</v>
      </c>
      <c r="D33" s="26">
        <f>POWER('Normalisasi Terbobot'!D21-(MIN('Normalisasi Terbobot'!$D$16:$D$30)),2)</f>
        <v>1.7480607451108923E-3</v>
      </c>
      <c r="E33" s="26">
        <f>POWER('Normalisasi Terbobot'!E21-(MIN('Normalisasi Terbobot'!$E$16:$E$30)),2)</f>
        <v>4.0148549633644485E-4</v>
      </c>
      <c r="F33" s="26">
        <f>POWER('Normalisasi Terbobot'!F21-(MIN('Normalisasi Terbobot'!$F$16:$F$30)),2)</f>
        <v>0</v>
      </c>
    </row>
    <row r="34" spans="2:6" ht="15.5" x14ac:dyDescent="0.35">
      <c r="B34" s="26" t="s">
        <v>27</v>
      </c>
      <c r="C34" s="26">
        <f>POWER('Normalisasi Terbobot'!C22-(MIN('Normalisasi Terbobot'!$C$16:$C$30)),2)</f>
        <v>1.3717421124828531E-3</v>
      </c>
      <c r="D34" s="26">
        <f>POWER('Normalisasi Terbobot'!D22-(MIN('Normalisasi Terbobot'!$D$16:$D$30)),2)</f>
        <v>1.7480607451108923E-3</v>
      </c>
      <c r="E34" s="26">
        <f>POWER('Normalisasi Terbobot'!E22-(MIN('Normalisasi Terbobot'!$E$16:$E$30)),2)</f>
        <v>1.6059419853457788E-3</v>
      </c>
      <c r="F34" s="26">
        <f>POWER('Normalisasi Terbobot'!F22-(MIN('Normalisasi Terbobot'!$F$16:$F$30)),2)</f>
        <v>2.743484224965706E-4</v>
      </c>
    </row>
    <row r="35" spans="2:6" ht="15.5" x14ac:dyDescent="0.35">
      <c r="B35" s="26" t="s">
        <v>28</v>
      </c>
      <c r="C35" s="26">
        <f>POWER('Normalisasi Terbobot'!C23-(MIN('Normalisasi Terbobot'!$C$16:$C$30)),2)</f>
        <v>1.3717421124828531E-3</v>
      </c>
      <c r="D35" s="26">
        <f>POWER('Normalisasi Terbobot'!D23-(MIN('Normalisasi Terbobot'!$D$16:$D$30)),2)</f>
        <v>6.9922429804435719E-3</v>
      </c>
      <c r="E35" s="26">
        <f>POWER('Normalisasi Terbobot'!E23-(MIN('Normalisasi Terbobot'!$E$16:$E$30)),2)</f>
        <v>0</v>
      </c>
      <c r="F35" s="26">
        <f>POWER('Normalisasi Terbobot'!F23-(MIN('Normalisasi Terbobot'!$F$16:$F$30)),2)</f>
        <v>2.743484224965706E-4</v>
      </c>
    </row>
    <row r="36" spans="2:6" ht="15.5" x14ac:dyDescent="0.35">
      <c r="B36" s="26" t="s">
        <v>29</v>
      </c>
      <c r="C36" s="26">
        <f>POWER('Normalisasi Terbobot'!C24-(MIN('Normalisasi Terbobot'!$C$16:$C$30)),2)</f>
        <v>0</v>
      </c>
      <c r="D36" s="26">
        <f>POWER('Normalisasi Terbobot'!D24-(MIN('Normalisasi Terbobot'!$D$16:$D$30)),2)</f>
        <v>1.7480607451108923E-3</v>
      </c>
      <c r="E36" s="26">
        <f>POWER('Normalisasi Terbobot'!E24-(MIN('Normalisasi Terbobot'!$E$16:$E$30)),2)</f>
        <v>1.6059419853457788E-3</v>
      </c>
      <c r="F36" s="26">
        <f>POWER('Normalisasi Terbobot'!F24-(MIN('Normalisasi Terbobot'!$F$16:$F$30)),2)</f>
        <v>2.743484224965706E-4</v>
      </c>
    </row>
    <row r="37" spans="2:6" ht="15.5" x14ac:dyDescent="0.35">
      <c r="B37" s="26" t="s">
        <v>30</v>
      </c>
      <c r="C37" s="26">
        <f>POWER('Normalisasi Terbobot'!C25-(MIN('Normalisasi Terbobot'!$C$16:$C$30)),2)</f>
        <v>1.3717421124828531E-3</v>
      </c>
      <c r="D37" s="26">
        <f>POWER('Normalisasi Terbobot'!D25-(MIN('Normalisasi Terbobot'!$D$16:$D$30)),2)</f>
        <v>6.9922429804435719E-3</v>
      </c>
      <c r="E37" s="26">
        <f>POWER('Normalisasi Terbobot'!E25-(MIN('Normalisasi Terbobot'!$E$16:$E$30)),2)</f>
        <v>4.0148549633644485E-4</v>
      </c>
      <c r="F37" s="26">
        <f>POWER('Normalisasi Terbobot'!F25-(MIN('Normalisasi Terbobot'!$F$16:$F$30)),2)</f>
        <v>2.743484224965706E-4</v>
      </c>
    </row>
    <row r="38" spans="2:6" ht="15.5" x14ac:dyDescent="0.35">
      <c r="B38" s="26" t="s">
        <v>31</v>
      </c>
      <c r="C38" s="26">
        <f>POWER('Normalisasi Terbobot'!C26-(MIN('Normalisasi Terbobot'!$C$16:$C$30)),2)</f>
        <v>1.3717421124828531E-3</v>
      </c>
      <c r="D38" s="26">
        <f>POWER('Normalisasi Terbobot'!D26-(MIN('Normalisasi Terbobot'!$D$16:$D$30)),2)</f>
        <v>6.9922429804435719E-3</v>
      </c>
      <c r="E38" s="26">
        <f>POWER('Normalisasi Terbobot'!E26-(MIN('Normalisasi Terbobot'!$E$16:$E$30)),2)</f>
        <v>3.6133694670280039E-3</v>
      </c>
      <c r="F38" s="26">
        <f>POWER('Normalisasi Terbobot'!F26-(MIN('Normalisasi Terbobot'!$F$16:$F$30)),2)</f>
        <v>2.743484224965706E-4</v>
      </c>
    </row>
    <row r="39" spans="2:6" ht="15.5" x14ac:dyDescent="0.35">
      <c r="B39" s="26" t="s">
        <v>32</v>
      </c>
      <c r="C39" s="26">
        <f>POWER('Normalisasi Terbobot'!C27-(MIN('Normalisasi Terbobot'!$C$16:$C$30)),2)</f>
        <v>0</v>
      </c>
      <c r="D39" s="26">
        <f>POWER('Normalisasi Terbobot'!D27-(MIN('Normalisasi Terbobot'!$D$16:$D$30)),2)</f>
        <v>6.9922429804435719E-3</v>
      </c>
      <c r="E39" s="26">
        <f>POWER('Normalisasi Terbobot'!E27-(MIN('Normalisasi Terbobot'!$E$16:$E$30)),2)</f>
        <v>4.0148549633644485E-4</v>
      </c>
      <c r="F39" s="26">
        <f>POWER('Normalisasi Terbobot'!F27-(MIN('Normalisasi Terbobot'!$F$16:$F$30)),2)</f>
        <v>2.743484224965706E-4</v>
      </c>
    </row>
    <row r="40" spans="2:6" ht="15.5" x14ac:dyDescent="0.35">
      <c r="B40" s="26" t="s">
        <v>33</v>
      </c>
      <c r="C40" s="26">
        <f>POWER('Normalisasi Terbobot'!C28-(MIN('Normalisasi Terbobot'!$C$16:$C$30)),2)</f>
        <v>1.3717421124828531E-3</v>
      </c>
      <c r="D40" s="26">
        <f>POWER('Normalisasi Terbobot'!D28-(MIN('Normalisasi Terbobot'!$D$16:$D$30)),2)</f>
        <v>6.9922429804435719E-3</v>
      </c>
      <c r="E40" s="26">
        <f>POWER('Normalisasi Terbobot'!E28-(MIN('Normalisasi Terbobot'!$E$16:$E$30)),2)</f>
        <v>1.6059419853457788E-3</v>
      </c>
      <c r="F40" s="26">
        <f>POWER('Normalisasi Terbobot'!F28-(MIN('Normalisasi Terbobot'!$F$16:$F$30)),2)</f>
        <v>2.743484224965706E-4</v>
      </c>
    </row>
    <row r="41" spans="2:6" ht="15.5" x14ac:dyDescent="0.35">
      <c r="B41" s="26" t="s">
        <v>34</v>
      </c>
      <c r="C41" s="26">
        <f>POWER('Normalisasi Terbobot'!C29-(MIN('Normalisasi Terbobot'!$C$16:$C$30)),2)</f>
        <v>0</v>
      </c>
      <c r="D41" s="26">
        <f>POWER('Normalisasi Terbobot'!D29-(MIN('Normalisasi Terbobot'!$D$16:$D$30)),2)</f>
        <v>6.9922429804435719E-3</v>
      </c>
      <c r="E41" s="26">
        <f>POWER('Normalisasi Terbobot'!E29-(MIN('Normalisasi Terbobot'!$E$16:$E$30)),2)</f>
        <v>3.6133694670280039E-3</v>
      </c>
      <c r="F41" s="26">
        <f>POWER('Normalisasi Terbobot'!F29-(MIN('Normalisasi Terbobot'!$F$16:$F$30)),2)</f>
        <v>0</v>
      </c>
    </row>
    <row r="42" spans="2:6" ht="15.5" x14ac:dyDescent="0.35">
      <c r="B42" s="26" t="s">
        <v>35</v>
      </c>
      <c r="C42" s="26">
        <f>POWER('Normalisasi Terbobot'!C30-(MIN('Normalisasi Terbobot'!$C$16:$C$30)),2)</f>
        <v>0</v>
      </c>
      <c r="D42" s="26">
        <f>POWER('Normalisasi Terbobot'!D30-(MIN('Normalisasi Terbobot'!$D$16:$D$30)),2)</f>
        <v>0</v>
      </c>
      <c r="E42" s="26">
        <f>POWER('Normalisasi Terbobot'!E30-(MIN('Normalisasi Terbobot'!$E$16:$E$30)),2)</f>
        <v>4.0148549633644485E-4</v>
      </c>
      <c r="F42" s="26">
        <f>POWER('Normalisasi Terbobot'!F30-(MIN('Normalisasi Terbobot'!$F$16:$F$30)),2)</f>
        <v>0</v>
      </c>
    </row>
    <row r="44" spans="2:6" ht="15.5" x14ac:dyDescent="0.35">
      <c r="B44" s="29" t="s">
        <v>86</v>
      </c>
    </row>
    <row r="46" spans="2:6" ht="15.5" x14ac:dyDescent="0.35">
      <c r="B46" s="37" t="s">
        <v>20</v>
      </c>
      <c r="C46" s="37" t="s">
        <v>87</v>
      </c>
      <c r="D46" s="37" t="s">
        <v>88</v>
      </c>
    </row>
    <row r="47" spans="2:6" ht="15.5" x14ac:dyDescent="0.35">
      <c r="B47" s="26" t="s">
        <v>21</v>
      </c>
      <c r="C47" s="26">
        <f t="shared" ref="C47:C61" si="0">SQRT(SUM(C9:F9))</f>
        <v>4.2109709198940075E-2</v>
      </c>
      <c r="D47" s="26">
        <f t="shared" ref="D47:D61" si="1">SQRT(SUM(C28:F28))</f>
        <v>0.13271336448843568</v>
      </c>
    </row>
    <row r="48" spans="2:6" ht="15.5" x14ac:dyDescent="0.35">
      <c r="B48" s="26" t="s">
        <v>22</v>
      </c>
      <c r="C48" s="26">
        <f t="shared" si="0"/>
        <v>0.13230938861175848</v>
      </c>
      <c r="D48" s="26">
        <f t="shared" si="1"/>
        <v>4.3362315526760668E-2</v>
      </c>
    </row>
    <row r="49" spans="2:4" ht="15.5" x14ac:dyDescent="0.35">
      <c r="B49" s="26" t="s">
        <v>23</v>
      </c>
      <c r="C49" s="26">
        <f t="shared" si="0"/>
        <v>3.7037037037037035E-2</v>
      </c>
      <c r="D49" s="26">
        <f t="shared" si="1"/>
        <v>0.14007235485820391</v>
      </c>
    </row>
    <row r="50" spans="2:4" ht="15.5" x14ac:dyDescent="0.35">
      <c r="B50" s="26" t="s">
        <v>24</v>
      </c>
      <c r="C50" s="26">
        <f t="shared" si="0"/>
        <v>8.7567556202491945E-2</v>
      </c>
      <c r="D50" s="26">
        <f t="shared" si="1"/>
        <v>6.8744053145996006E-2</v>
      </c>
    </row>
    <row r="51" spans="2:4" ht="15.5" x14ac:dyDescent="0.35">
      <c r="B51" s="26" t="s">
        <v>25</v>
      </c>
      <c r="C51" s="26">
        <f t="shared" si="0"/>
        <v>7.0711337601802551E-2</v>
      </c>
      <c r="D51" s="26">
        <f t="shared" si="1"/>
        <v>8.5986792455469682E-2</v>
      </c>
    </row>
    <row r="52" spans="2:4" ht="15.5" x14ac:dyDescent="0.35">
      <c r="B52" s="26" t="s">
        <v>26</v>
      </c>
      <c r="C52" s="26">
        <f t="shared" si="0"/>
        <v>9.4194126081650759E-2</v>
      </c>
      <c r="D52" s="26">
        <f t="shared" si="1"/>
        <v>5.9340444503982195E-2</v>
      </c>
    </row>
    <row r="53" spans="2:4" ht="15.5" x14ac:dyDescent="0.35">
      <c r="B53" s="26" t="s">
        <v>27</v>
      </c>
      <c r="C53" s="26">
        <f t="shared" si="0"/>
        <v>8.5986792455469668E-2</v>
      </c>
      <c r="D53" s="26">
        <f t="shared" si="1"/>
        <v>7.0711337601802551E-2</v>
      </c>
    </row>
    <row r="54" spans="2:4" ht="15.5" x14ac:dyDescent="0.35">
      <c r="B54" s="26" t="s">
        <v>28</v>
      </c>
      <c r="C54" s="26">
        <f t="shared" si="0"/>
        <v>7.3221787823972831E-2</v>
      </c>
      <c r="D54" s="26">
        <f t="shared" si="1"/>
        <v>9.2942635616938454E-2</v>
      </c>
    </row>
    <row r="55" spans="2:4" ht="15.5" x14ac:dyDescent="0.35">
      <c r="B55" s="26" t="s">
        <v>29</v>
      </c>
      <c r="C55" s="26">
        <f t="shared" si="0"/>
        <v>9.3624091927574218E-2</v>
      </c>
      <c r="D55" s="26">
        <f t="shared" si="1"/>
        <v>6.0235796275580532E-2</v>
      </c>
    </row>
    <row r="56" spans="2:4" ht="15.5" x14ac:dyDescent="0.35">
      <c r="B56" s="26" t="s">
        <v>30</v>
      </c>
      <c r="C56" s="26">
        <f t="shared" si="0"/>
        <v>5.7913752515759767E-2</v>
      </c>
      <c r="D56" s="26">
        <f t="shared" si="1"/>
        <v>9.5077962808210403E-2</v>
      </c>
    </row>
    <row r="57" spans="2:4" ht="15.5" x14ac:dyDescent="0.35">
      <c r="B57" s="26" t="s">
        <v>31</v>
      </c>
      <c r="C57" s="26">
        <f t="shared" si="0"/>
        <v>4.1809816372604308E-2</v>
      </c>
      <c r="D57" s="26">
        <f t="shared" si="1"/>
        <v>0.11068741112904845</v>
      </c>
    </row>
    <row r="58" spans="2:4" ht="15.5" x14ac:dyDescent="0.35">
      <c r="B58" s="26" t="s">
        <v>32</v>
      </c>
      <c r="C58" s="26">
        <f t="shared" si="0"/>
        <v>6.8744053145996006E-2</v>
      </c>
      <c r="D58" s="26">
        <f t="shared" si="1"/>
        <v>8.7567556202491958E-2</v>
      </c>
    </row>
    <row r="59" spans="2:4" ht="15.5" x14ac:dyDescent="0.35">
      <c r="B59" s="26" t="s">
        <v>33</v>
      </c>
      <c r="C59" s="26">
        <f t="shared" si="0"/>
        <v>4.6363199214973685E-2</v>
      </c>
      <c r="D59" s="26">
        <f t="shared" si="1"/>
        <v>0.10121400842160523</v>
      </c>
    </row>
    <row r="60" spans="2:4" ht="15.5" x14ac:dyDescent="0.35">
      <c r="B60" s="26" t="s">
        <v>34</v>
      </c>
      <c r="C60" s="26">
        <f t="shared" si="0"/>
        <v>5.8259345002242474E-2</v>
      </c>
      <c r="D60" s="26">
        <f t="shared" si="1"/>
        <v>0.10298355425732585</v>
      </c>
    </row>
    <row r="61" spans="2:4" ht="15.5" x14ac:dyDescent="0.35">
      <c r="B61" s="26" t="s">
        <v>35</v>
      </c>
      <c r="C61" s="26">
        <f t="shared" si="0"/>
        <v>0.13778453914109243</v>
      </c>
      <c r="D61" s="26">
        <f t="shared" si="1"/>
        <v>2.0037102992609607E-2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2A10-EE20-4583-A60A-C89C10E6B618}">
  <dimension ref="B2:C21"/>
  <sheetViews>
    <sheetView tabSelected="1" topLeftCell="A2" workbookViewId="0">
      <selection activeCell="M10" sqref="M10"/>
    </sheetView>
  </sheetViews>
  <sheetFormatPr defaultRowHeight="14.5" x14ac:dyDescent="0.35"/>
  <cols>
    <col min="1" max="2" width="8.7265625" style="24"/>
    <col min="3" max="3" width="15.453125" style="24" customWidth="1"/>
    <col min="4" max="16384" width="8.7265625" style="24"/>
  </cols>
  <sheetData>
    <row r="2" spans="2:3" ht="17.5" x14ac:dyDescent="0.35">
      <c r="B2" s="38" t="s">
        <v>89</v>
      </c>
    </row>
    <row r="4" spans="2:3" ht="15.5" x14ac:dyDescent="0.35">
      <c r="B4" s="29" t="s">
        <v>90</v>
      </c>
    </row>
    <row r="6" spans="2:3" ht="21.5" customHeight="1" x14ac:dyDescent="0.35">
      <c r="B6" s="39" t="s">
        <v>20</v>
      </c>
      <c r="C6" s="39" t="s">
        <v>68</v>
      </c>
    </row>
    <row r="7" spans="2:3" ht="15.5" x14ac:dyDescent="0.35">
      <c r="B7" s="26" t="s">
        <v>21</v>
      </c>
      <c r="C7" s="26">
        <f>'Jarak Solusi Ideal'!D47/('Jarak Solusi Ideal'!D47+'Jarak Solusi Ideal'!C47)</f>
        <v>0.75912956847880375</v>
      </c>
    </row>
    <row r="8" spans="2:3" ht="15.5" x14ac:dyDescent="0.35">
      <c r="B8" s="26" t="s">
        <v>22</v>
      </c>
      <c r="C8" s="26">
        <f>'Jarak Solusi Ideal'!D48/('Jarak Solusi Ideal'!D48+'Jarak Solusi Ideal'!C48)</f>
        <v>0.24683722253055043</v>
      </c>
    </row>
    <row r="9" spans="2:3" ht="15.5" x14ac:dyDescent="0.35">
      <c r="B9" s="26" t="s">
        <v>23</v>
      </c>
      <c r="C9" s="26">
        <f>'Jarak Solusi Ideal'!D49/('Jarak Solusi Ideal'!D49+'Jarak Solusi Ideal'!C49)</f>
        <v>0.79088044602996432</v>
      </c>
    </row>
    <row r="10" spans="2:3" ht="15.5" x14ac:dyDescent="0.35">
      <c r="B10" s="26" t="s">
        <v>24</v>
      </c>
      <c r="C10" s="26">
        <f>'Jarak Solusi Ideal'!D50/('Jarak Solusi Ideal'!D50+'Jarak Solusi Ideal'!C50)</f>
        <v>0.43978853159099018</v>
      </c>
    </row>
    <row r="11" spans="2:3" ht="15.5" x14ac:dyDescent="0.35">
      <c r="B11" s="26" t="s">
        <v>25</v>
      </c>
      <c r="C11" s="26">
        <f>'Jarak Solusi Ideal'!D51/('Jarak Solusi Ideal'!D51+'Jarak Solusi Ideal'!C51)</f>
        <v>0.54874166286503878</v>
      </c>
    </row>
    <row r="12" spans="2:3" ht="15.5" x14ac:dyDescent="0.35">
      <c r="B12" s="26" t="s">
        <v>26</v>
      </c>
      <c r="C12" s="26">
        <f>'Jarak Solusi Ideal'!D52/('Jarak Solusi Ideal'!D52+'Jarak Solusi Ideal'!C52)</f>
        <v>0.38649565552329745</v>
      </c>
    </row>
    <row r="13" spans="2:3" ht="15.5" x14ac:dyDescent="0.35">
      <c r="B13" s="26" t="s">
        <v>27</v>
      </c>
      <c r="C13" s="26">
        <f>'Jarak Solusi Ideal'!D53/('Jarak Solusi Ideal'!D53+'Jarak Solusi Ideal'!C53)</f>
        <v>0.45125833713496122</v>
      </c>
    </row>
    <row r="14" spans="2:3" ht="15.5" x14ac:dyDescent="0.35">
      <c r="B14" s="26" t="s">
        <v>28</v>
      </c>
      <c r="C14" s="26">
        <f>'Jarak Solusi Ideal'!D54/('Jarak Solusi Ideal'!D54+'Jarak Solusi Ideal'!C54)</f>
        <v>0.5593413661739044</v>
      </c>
    </row>
    <row r="15" spans="2:3" ht="15.5" x14ac:dyDescent="0.35">
      <c r="B15" s="26" t="s">
        <v>29</v>
      </c>
      <c r="C15" s="26">
        <f>'Jarak Solusi Ideal'!D55/('Jarak Solusi Ideal'!D55+'Jarak Solusi Ideal'!C55)</f>
        <v>0.39149772548934852</v>
      </c>
    </row>
    <row r="16" spans="2:3" ht="15.5" x14ac:dyDescent="0.35">
      <c r="B16" s="26" t="s">
        <v>30</v>
      </c>
      <c r="C16" s="26">
        <f>'Jarak Solusi Ideal'!D56/('Jarak Solusi Ideal'!D56+'Jarak Solusi Ideal'!C56)</f>
        <v>0.62145824436883057</v>
      </c>
    </row>
    <row r="17" spans="2:3" ht="15.5" x14ac:dyDescent="0.35">
      <c r="B17" s="26" t="s">
        <v>31</v>
      </c>
      <c r="C17" s="26">
        <f>'Jarak Solusi Ideal'!D57/('Jarak Solusi Ideal'!D57+'Jarak Solusi Ideal'!C57)</f>
        <v>0.72583228523186638</v>
      </c>
    </row>
    <row r="18" spans="2:3" ht="15.5" x14ac:dyDescent="0.35">
      <c r="B18" s="26" t="s">
        <v>32</v>
      </c>
      <c r="C18" s="26">
        <f>'Jarak Solusi Ideal'!D58/('Jarak Solusi Ideal'!D58+'Jarak Solusi Ideal'!C58)</f>
        <v>0.56021146840900982</v>
      </c>
    </row>
    <row r="19" spans="2:3" ht="15.5" x14ac:dyDescent="0.35">
      <c r="B19" s="26" t="s">
        <v>33</v>
      </c>
      <c r="C19" s="26">
        <f>'Jarak Solusi Ideal'!D59/('Jarak Solusi Ideal'!D59+'Jarak Solusi Ideal'!C59)</f>
        <v>0.68583767129442574</v>
      </c>
    </row>
    <row r="20" spans="2:3" ht="15.5" x14ac:dyDescent="0.35">
      <c r="B20" s="26" t="s">
        <v>34</v>
      </c>
      <c r="C20" s="26">
        <f>'Jarak Solusi Ideal'!D60/('Jarak Solusi Ideal'!D60+'Jarak Solusi Ideal'!C60)</f>
        <v>0.63868582573390253</v>
      </c>
    </row>
    <row r="21" spans="2:3" ht="15.5" x14ac:dyDescent="0.35">
      <c r="B21" s="26" t="s">
        <v>35</v>
      </c>
      <c r="C21" s="26">
        <f>'Jarak Solusi Ideal'!D61/('Jarak Solusi Ideal'!D61+'Jarak Solusi Ideal'!C61)</f>
        <v>0.12696042647709077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8967-DCDB-4E83-BC87-E46BFF1B7481}">
  <dimension ref="B2:E21"/>
  <sheetViews>
    <sheetView topLeftCell="A4" workbookViewId="0">
      <selection activeCell="E18" sqref="E18"/>
    </sheetView>
  </sheetViews>
  <sheetFormatPr defaultRowHeight="14.5" x14ac:dyDescent="0.35"/>
  <cols>
    <col min="1" max="3" width="8.7265625" style="24"/>
    <col min="4" max="4" width="21.1796875" style="24" customWidth="1"/>
    <col min="5" max="5" width="15.08984375" style="24" customWidth="1"/>
    <col min="6" max="16384" width="8.7265625" style="24"/>
  </cols>
  <sheetData>
    <row r="2" spans="2:5" ht="17.5" x14ac:dyDescent="0.35">
      <c r="B2" s="38" t="s">
        <v>91</v>
      </c>
    </row>
    <row r="4" spans="2:5" ht="15.5" x14ac:dyDescent="0.35">
      <c r="B4" s="40" t="s">
        <v>92</v>
      </c>
    </row>
    <row r="6" spans="2:5" ht="23" customHeight="1" x14ac:dyDescent="0.35">
      <c r="B6" s="43" t="s">
        <v>93</v>
      </c>
      <c r="C6" s="44" t="s">
        <v>20</v>
      </c>
      <c r="D6" s="46" t="s">
        <v>94</v>
      </c>
      <c r="E6" s="45" t="s">
        <v>95</v>
      </c>
    </row>
    <row r="7" spans="2:5" ht="15.5" x14ac:dyDescent="0.35">
      <c r="B7" s="26">
        <v>1</v>
      </c>
      <c r="C7" s="41" t="s">
        <v>23</v>
      </c>
      <c r="D7" s="27" t="s">
        <v>7</v>
      </c>
      <c r="E7" s="42">
        <f>VLOOKUP(C7,'Nilai Preferensi'!$B$6:$C$21,2,0)</f>
        <v>0.79088044602996432</v>
      </c>
    </row>
    <row r="8" spans="2:5" ht="15.5" x14ac:dyDescent="0.35">
      <c r="B8" s="26">
        <v>2</v>
      </c>
      <c r="C8" s="41" t="s">
        <v>21</v>
      </c>
      <c r="D8" s="27" t="s">
        <v>5</v>
      </c>
      <c r="E8" s="42">
        <f>VLOOKUP(C8,'Nilai Preferensi'!$B$6:$C$21,2,0)</f>
        <v>0.75912956847880375</v>
      </c>
    </row>
    <row r="9" spans="2:5" ht="15.5" x14ac:dyDescent="0.35">
      <c r="B9" s="26">
        <v>3</v>
      </c>
      <c r="C9" s="41" t="s">
        <v>31</v>
      </c>
      <c r="D9" s="27" t="s">
        <v>15</v>
      </c>
      <c r="E9" s="42">
        <f>VLOOKUP(C9,'Nilai Preferensi'!$B$6:$C$21,2,0)</f>
        <v>0.72583228523186638</v>
      </c>
    </row>
    <row r="10" spans="2:5" ht="15.5" x14ac:dyDescent="0.35">
      <c r="B10" s="26">
        <v>4</v>
      </c>
      <c r="C10" s="41" t="s">
        <v>33</v>
      </c>
      <c r="D10" s="27" t="s">
        <v>17</v>
      </c>
      <c r="E10" s="42">
        <f>VLOOKUP(C10,'Nilai Preferensi'!$B$6:$C$21,2,0)</f>
        <v>0.68583767129442574</v>
      </c>
    </row>
    <row r="11" spans="2:5" ht="15.5" x14ac:dyDescent="0.35">
      <c r="B11" s="26">
        <v>5</v>
      </c>
      <c r="C11" s="41" t="s">
        <v>34</v>
      </c>
      <c r="D11" s="27" t="s">
        <v>18</v>
      </c>
      <c r="E11" s="42">
        <f>VLOOKUP(C11,'Nilai Preferensi'!$B$6:$C$21,2,0)</f>
        <v>0.63868582573390253</v>
      </c>
    </row>
    <row r="12" spans="2:5" ht="15.5" x14ac:dyDescent="0.35">
      <c r="B12" s="26">
        <v>6</v>
      </c>
      <c r="C12" s="41" t="s">
        <v>30</v>
      </c>
      <c r="D12" s="27" t="s">
        <v>14</v>
      </c>
      <c r="E12" s="42">
        <f>VLOOKUP(C12,'Nilai Preferensi'!$B$6:$C$21,2,0)</f>
        <v>0.62145824436883057</v>
      </c>
    </row>
    <row r="13" spans="2:5" ht="15.5" x14ac:dyDescent="0.35">
      <c r="B13" s="26">
        <v>7</v>
      </c>
      <c r="C13" s="41" t="s">
        <v>32</v>
      </c>
      <c r="D13" s="27" t="s">
        <v>16</v>
      </c>
      <c r="E13" s="42">
        <f>VLOOKUP(C13,'Nilai Preferensi'!$B$6:$C$21,2,0)</f>
        <v>0.56021146840900982</v>
      </c>
    </row>
    <row r="14" spans="2:5" ht="15.5" x14ac:dyDescent="0.35">
      <c r="B14" s="26">
        <v>8</v>
      </c>
      <c r="C14" s="41" t="s">
        <v>28</v>
      </c>
      <c r="D14" s="27" t="s">
        <v>12</v>
      </c>
      <c r="E14" s="42">
        <f>VLOOKUP(C14,'Nilai Preferensi'!$B$6:$C$21,2,0)</f>
        <v>0.5593413661739044</v>
      </c>
    </row>
    <row r="15" spans="2:5" ht="15.5" x14ac:dyDescent="0.35">
      <c r="B15" s="26">
        <v>9</v>
      </c>
      <c r="C15" s="41" t="s">
        <v>25</v>
      </c>
      <c r="D15" s="27" t="s">
        <v>9</v>
      </c>
      <c r="E15" s="42">
        <f>VLOOKUP(C15,'Nilai Preferensi'!$B$6:$C$21,2,0)</f>
        <v>0.54874166286503878</v>
      </c>
    </row>
    <row r="16" spans="2:5" ht="15.5" x14ac:dyDescent="0.35">
      <c r="B16" s="26">
        <v>10</v>
      </c>
      <c r="C16" s="41" t="s">
        <v>27</v>
      </c>
      <c r="D16" s="27" t="s">
        <v>11</v>
      </c>
      <c r="E16" s="42">
        <f>VLOOKUP(C16,'Nilai Preferensi'!$B$6:$C$21,2,0)</f>
        <v>0.45125833713496122</v>
      </c>
    </row>
    <row r="17" spans="2:5" ht="15.5" x14ac:dyDescent="0.35">
      <c r="B17" s="26">
        <v>11</v>
      </c>
      <c r="C17" s="41" t="s">
        <v>24</v>
      </c>
      <c r="D17" s="27" t="s">
        <v>8</v>
      </c>
      <c r="E17" s="42">
        <f>VLOOKUP(C17,'Nilai Preferensi'!$B$6:$C$21,2,0)</f>
        <v>0.43978853159099018</v>
      </c>
    </row>
    <row r="18" spans="2:5" ht="15.5" x14ac:dyDescent="0.35">
      <c r="B18" s="26">
        <v>12</v>
      </c>
      <c r="C18" s="41" t="s">
        <v>29</v>
      </c>
      <c r="D18" s="27" t="s">
        <v>13</v>
      </c>
      <c r="E18" s="42">
        <f>VLOOKUP(C18,'Nilai Preferensi'!$B$6:$C$21,2,0)</f>
        <v>0.39149772548934852</v>
      </c>
    </row>
    <row r="19" spans="2:5" ht="15.5" x14ac:dyDescent="0.35">
      <c r="B19" s="26">
        <v>13</v>
      </c>
      <c r="C19" s="41" t="s">
        <v>26</v>
      </c>
      <c r="D19" s="27" t="s">
        <v>10</v>
      </c>
      <c r="E19" s="42">
        <f>VLOOKUP(C19,'Nilai Preferensi'!$B$6:$C$21,2,0)</f>
        <v>0.38649565552329745</v>
      </c>
    </row>
    <row r="20" spans="2:5" ht="15.5" x14ac:dyDescent="0.35">
      <c r="B20" s="26">
        <v>14</v>
      </c>
      <c r="C20" s="41" t="s">
        <v>22</v>
      </c>
      <c r="D20" s="27" t="s">
        <v>6</v>
      </c>
      <c r="E20" s="42">
        <f>VLOOKUP(C20,'Nilai Preferensi'!$B$6:$C$21,2,0)</f>
        <v>0.24683722253055043</v>
      </c>
    </row>
    <row r="21" spans="2:5" ht="15.5" x14ac:dyDescent="0.35">
      <c r="B21" s="26">
        <v>15</v>
      </c>
      <c r="C21" s="41" t="s">
        <v>35</v>
      </c>
      <c r="D21" s="27" t="s">
        <v>19</v>
      </c>
      <c r="E21" s="42">
        <f>VLOOKUP(C21,'Nilai Preferensi'!$B$6:$C$21,2,0)</f>
        <v>0.12696042647709077</v>
      </c>
    </row>
  </sheetData>
  <autoFilter ref="B6:E6" xr:uid="{AE2448A4-61A5-4EE3-AFC7-0571DAAD798A}">
    <sortState xmlns:xlrd2="http://schemas.microsoft.com/office/spreadsheetml/2017/richdata2" ref="B7:E21">
      <sortCondition descending="1" ref="E6"/>
    </sortState>
  </autoFilter>
  <phoneticPr fontId="12" type="noConversion"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FC64-EE94-468E-BB47-B30BB31E18A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Matriks Evaluasi</vt:lpstr>
      <vt:lpstr>Normalisasi</vt:lpstr>
      <vt:lpstr>Normalisasi Terbobot</vt:lpstr>
      <vt:lpstr>Solusi Ideal</vt:lpstr>
      <vt:lpstr>Jarak Solusi Ideal</vt:lpstr>
      <vt:lpstr>Nilai Preferensi</vt:lpstr>
      <vt:lpstr>Perangkingan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Sofy Nabillah</dc:creator>
  <cp:lastModifiedBy>Sofy Nabillah</cp:lastModifiedBy>
  <dcterms:created xsi:type="dcterms:W3CDTF">2024-08-30T10:17:12Z</dcterms:created>
  <dcterms:modified xsi:type="dcterms:W3CDTF">2024-09-10T06:40:34Z</dcterms:modified>
</cp:coreProperties>
</file>